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50" windowHeight="12100"/>
  </bookViews>
  <sheets>
    <sheet name="Header" sheetId="3" r:id="rId1"/>
    <sheet name="Key Financials" sheetId="8" r:id="rId2"/>
    <sheet name="China MSRP" sheetId="6" r:id="rId3"/>
  </sheets>
  <definedNames>
    <definedName name="\0">#REF!</definedName>
    <definedName name="\a">#REF!</definedName>
    <definedName name="\d">#REF!</definedName>
    <definedName name="\p">#REF!</definedName>
    <definedName name="\s">#REF!</definedName>
    <definedName name="\z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LBL_A" hidden="1">#REF!</definedName>
    <definedName name="__123Graph_LBL_C" hidden="1">#REF!</definedName>
    <definedName name="__123Graph_X" hidden="1">#REF!</definedName>
    <definedName name="__I6">#REF!</definedName>
    <definedName name="__LF12" hidden="1">#REF!</definedName>
    <definedName name="__PRC211">#REF!</definedName>
    <definedName name="__qr10">#REF!</definedName>
    <definedName name="_2">#REF!</definedName>
    <definedName name="_2_0Crite">#REF!</definedName>
    <definedName name="_3Crite">#REF!</definedName>
    <definedName name="_650_35500">#REF!</definedName>
    <definedName name="_999年12月31日股份应收帐款.dbf">#REF!</definedName>
    <definedName name="_DAT1">#REF!</definedName>
    <definedName name="_DAT10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PU2003">#REF!</definedName>
    <definedName name="_DPU2004">#REF!</definedName>
    <definedName name="_DPU2005">#REF!</definedName>
    <definedName name="_DPU2006">#REF!</definedName>
    <definedName name="_DPU2007">#REF!</definedName>
    <definedName name="_Fill" hidden="1">#REF!</definedName>
    <definedName name="_I6">#REF!</definedName>
    <definedName name="_Key1" hidden="1">#REF!</definedName>
    <definedName name="_Key2" hidden="1">#REF!</definedName>
    <definedName name="_LF12" hidden="1">#REF!</definedName>
    <definedName name="_Order1" hidden="1">255</definedName>
    <definedName name="_Order2" hidden="1">255</definedName>
    <definedName name="_PRC211">#REF!</definedName>
    <definedName name="_PRT1">#REF!</definedName>
    <definedName name="_qr10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AAAAAA" hidden="1">#REF!</definedName>
    <definedName name="AAAAAAAAAAAAA">#REF!</definedName>
    <definedName name="AB">#REF!</definedName>
    <definedName name="AB1447\">#REF!</definedName>
    <definedName name="AcCode">#REF!</definedName>
    <definedName name="accode01">#REF!</definedName>
    <definedName name="adfadfa">#REF!</definedName>
    <definedName name="Adj1999C">#REF!</definedName>
    <definedName name="Adj1999E">#REF!</definedName>
    <definedName name="Adj1999N">#REF!</definedName>
    <definedName name="Adj2000C">#REF!</definedName>
    <definedName name="Adj2000E">#REF!</definedName>
    <definedName name="Adj2000N">#REF!</definedName>
    <definedName name="AdjustedITSD">#REF!</definedName>
    <definedName name="ALBERT_COMPLEX">#REF!</definedName>
    <definedName name="AM">#REF!</definedName>
    <definedName name="Analysis_noselection">#REF!</definedName>
    <definedName name="AnzahlPos">#REF!</definedName>
    <definedName name="AnzPositionen">#REF!</definedName>
    <definedName name="AO\571">#REF!</definedName>
    <definedName name="AP">#REF!</definedName>
    <definedName name="ar">#REF!</definedName>
    <definedName name="area1">#REF!</definedName>
    <definedName name="area2">#REF!</definedName>
    <definedName name="area3">#REF!</definedName>
    <definedName name="AS2DocOpenMode" hidden="1">"AS2DocumentEdit"</definedName>
    <definedName name="Asset_ID">#REF!</definedName>
    <definedName name="Assets">#REF!</definedName>
    <definedName name="ASSOZ">#REF!</definedName>
    <definedName name="B">#REF!</definedName>
    <definedName name="BB">#REF!</definedName>
    <definedName name="BBB">#REF!</definedName>
    <definedName name="BBBBB">#REF!</definedName>
    <definedName name="BLT">#REF!</definedName>
    <definedName name="border1">#REF!</definedName>
    <definedName name="border2">#REF!</definedName>
    <definedName name="border3">#REF!</definedName>
    <definedName name="BorrowerName">#REF!</definedName>
    <definedName name="BS">#REF!</definedName>
    <definedName name="BUGIS_VILLAGE">#REF!</definedName>
    <definedName name="Bundesländer">#REF!</definedName>
    <definedName name="Bundesstaaten">#REF!</definedName>
    <definedName name="C_">#REF!</definedName>
    <definedName name="CAIRNHILL_PLACE">#REF!</definedName>
    <definedName name="Capital_Reserves">#REF!</definedName>
    <definedName name="CapRate">#REF!</definedName>
    <definedName name="CC">#REF!</definedName>
    <definedName name="CCC">#REF!</definedName>
    <definedName name="CCCCC">#REF!</definedName>
    <definedName name="CCCCCCCC">#REF!</definedName>
    <definedName name="CCCCCCCCC">#REF!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hAC">#REF!</definedName>
    <definedName name="ChangColor_With2">#REF!</definedName>
    <definedName name="ChBV">#REF!</definedName>
    <definedName name="City">#REF!</definedName>
    <definedName name="Class">#REF!</definedName>
    <definedName name="CMTGearing2003">#REF!</definedName>
    <definedName name="Control_BS">#REF!</definedName>
    <definedName name="Control_Net_Income">#REF!</definedName>
    <definedName name="cost">#REF!</definedName>
    <definedName name="coupon_table">OFFSET(#REF!,0,0,COUNT(#REF!),5)</definedName>
    <definedName name="Credcard_Income_Growth">#REF!</definedName>
    <definedName name="_xlnm.Criteria">#REF!</definedName>
    <definedName name="CUPPAGE_TERRACE">#REF!</definedName>
    <definedName name="Current_Assets">#REF!</definedName>
    <definedName name="Current_Liabilities">#REF!</definedName>
    <definedName name="CVB">#REF!</definedName>
    <definedName name="d">#REF!</definedName>
    <definedName name="da">#REF!</definedName>
    <definedName name="dad">#REF!</definedName>
    <definedName name="daf">#REF!</definedName>
    <definedName name="dafa">#N/A</definedName>
    <definedName name="dafda">#N/A</definedName>
    <definedName name="Data___Borrower">#REF!</definedName>
    <definedName name="Data___Coll_Info">#REF!</definedName>
    <definedName name="Data___Coll_Scenario">#REF!</definedName>
    <definedName name="Data___Loan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base">#REF!</definedName>
    <definedName name="DateiDE">#REF!</definedName>
    <definedName name="DateiEN">#REF!</definedName>
    <definedName name="DateinameDE">#REF!</definedName>
    <definedName name="DateinameEN">#REF!</definedName>
    <definedName name="DB">#REF!</definedName>
    <definedName name="dd">year</definedName>
    <definedName name="ddd">#REF!</definedName>
    <definedName name="DDDDD">#REF!</definedName>
    <definedName name="dddddd">#REF!</definedName>
    <definedName name="DDDDDDD">#REF!</definedName>
    <definedName name="DDDDDDDD">#REF!</definedName>
    <definedName name="DDDDDDDDD">#REF!</definedName>
    <definedName name="DDDDDDDDDDDDD">#REF!</definedName>
    <definedName name="Depre">#REF!</definedName>
    <definedName name="df_curve">OFFSET(#REF!,0,0,COUNT(#REF!),2)</definedName>
    <definedName name="df_curve1">df_curve</definedName>
    <definedName name="df_curve2">OFFSET(#REF!,0,0,COUNT(#REF!),2)</definedName>
    <definedName name="dfa">#N/A</definedName>
    <definedName name="dfagfa">#N/A</definedName>
    <definedName name="dfas">#N/A</definedName>
    <definedName name="dfasfa">#REF!</definedName>
    <definedName name="discount">#REF!</definedName>
    <definedName name="Dispose">#REF!</definedName>
    <definedName name="DistPU2003">#REF!</definedName>
    <definedName name="DistPU2004">#REF!</definedName>
    <definedName name="DistPU2005">#REF!</definedName>
    <definedName name="DistPU2006">#REF!</definedName>
    <definedName name="dItemsToTest">#REF!</definedName>
    <definedName name="Div_Yield2003">#REF!</definedName>
    <definedName name="Div_Yield2004">#REF!</definedName>
    <definedName name="Div_Yield2005">#REF!</definedName>
    <definedName name="Div_Yield2006">#REF!</definedName>
    <definedName name="Div_Yield2007">#REF!</definedName>
    <definedName name="Div_Yield2008">#REF!</definedName>
    <definedName name="Div_Yield2009">#REF!</definedName>
    <definedName name="Div_Yield2010">#REF!</definedName>
    <definedName name="Div_Yield2011">#REF!</definedName>
    <definedName name="Dividend_2003">#REF!</definedName>
    <definedName name="Dividend_2004">#REF!</definedName>
    <definedName name="Dividend_2005">#REF!</definedName>
    <definedName name="Dividend_2006">#REF!</definedName>
    <definedName name="Dividend_2007">#REF!</definedName>
    <definedName name="Dividend_2008">#REF!</definedName>
    <definedName name="Dividend_2009">#REF!</definedName>
    <definedName name="Dividend_2010">#REF!</definedName>
    <definedName name="Dividend_2011">#REF!</definedName>
    <definedName name="Dividend2003">#REF!</definedName>
    <definedName name="Dividend2004">#REF!</definedName>
    <definedName name="Dividend2005">#REF!</definedName>
    <definedName name="Dividend2006">#REF!</definedName>
    <definedName name="Dividend2007">#REF!</definedName>
    <definedName name="Dividend2008">#REF!</definedName>
    <definedName name="Dividend2009">#REF!</definedName>
    <definedName name="Dividend2010">#REF!</definedName>
    <definedName name="Dividend2011">#REF!</definedName>
    <definedName name="DividYld2003">#REF!</definedName>
    <definedName name="DividYld2004">#REF!</definedName>
    <definedName name="DividYld2005">#REF!</definedName>
    <definedName name="DividYld2006">#REF!</definedName>
    <definedName name="DividYld2007">#REF!</definedName>
    <definedName name="DivYield2003">#REF!</definedName>
    <definedName name="DivYield2004">#REF!</definedName>
    <definedName name="DivYield2005">#REF!</definedName>
    <definedName name="DivYield2006">#REF!</definedName>
    <definedName name="DivYield2007">#REF!</definedName>
    <definedName name="DivYield2008">#REF!</definedName>
    <definedName name="DivYield2009">#REF!</definedName>
    <definedName name="DivYield2010">#REF!</definedName>
    <definedName name="DivYield2011">#REF!</definedName>
    <definedName name="DivYld2003">#REF!</definedName>
    <definedName name="DivYld2004">#REF!</definedName>
    <definedName name="DivYld2005">#REF!</definedName>
    <definedName name="DivYld2006">#REF!</definedName>
    <definedName name="DivYld2007">#REF!</definedName>
    <definedName name="DivYld2008">#REF!</definedName>
    <definedName name="DivYld2009">#REF!</definedName>
    <definedName name="DivYld2010">#REF!</definedName>
    <definedName name="DivYld2011">#REF!</definedName>
    <definedName name="DL">#REF!</definedName>
    <definedName name="dName">#REF!</definedName>
    <definedName name="Document_array">{"Book1","评估表样1.xls"}</definedName>
    <definedName name="dPlanningMateriality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PUnit2003">#REF!</definedName>
    <definedName name="DPUnit2004">#REF!</definedName>
    <definedName name="DPUnit2005">#REF!</definedName>
    <definedName name="DPUnit2006">#REF!</definedName>
    <definedName name="DRUCK">#REF!</definedName>
    <definedName name="dSampleSize">#REF!</definedName>
    <definedName name="dsfas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DYield2003">#REF!</definedName>
    <definedName name="DYield2004">#REF!</definedName>
    <definedName name="DYield2005">#REF!</definedName>
    <definedName name="DYield2006">#REF!</definedName>
    <definedName name="DYield2007">#REF!</definedName>
    <definedName name="DYield2008">#REF!</definedName>
    <definedName name="DYield2009">#REF!</definedName>
    <definedName name="DYield2010">#REF!</definedName>
    <definedName name="DYield2011">#REF!</definedName>
    <definedName name="E">#REF!</definedName>
    <definedName name="E1888\">#REF!</definedName>
    <definedName name="ED">SMT/6+EDchoice*SMT/3</definedName>
    <definedName name="EDchoice">#REF!</definedName>
    <definedName name="EEE">#REF!</definedName>
    <definedName name="eeee">#REF!</definedName>
    <definedName name="EEEEEEEE">#REF!</definedName>
    <definedName name="Equity_IRR">#REF!</definedName>
    <definedName name="Ergebnis">#REF!</definedName>
    <definedName name="ERT">#REF!</definedName>
    <definedName name="ExactAddinConnection" hidden="1">"003"</definedName>
    <definedName name="ExactAddinConnection.003" hidden="1">"KEVIN32887-2;003;Kevin;1"</definedName>
    <definedName name="ExactAddinReports" hidden="1">2</definedName>
    <definedName name="F">#REF!</definedName>
    <definedName name="fangwu">#REF!</definedName>
    <definedName name="FAR">#REF!</definedName>
    <definedName name="fff">#REF!</definedName>
    <definedName name="FFFFFFF">#REF!</definedName>
    <definedName name="FFFFFFFF">#REF!</definedName>
    <definedName name="FGH">#REF!</definedName>
    <definedName name="Finance_costs">#REF!</definedName>
    <definedName name="FindingsAnaOfDiff">#REF!</definedName>
    <definedName name="FindingsControlFailures">#REF!</definedName>
    <definedName name="FindingsQuestOnWeakness">#REF!</definedName>
    <definedName name="FindingsRationalForNotComm">#REF!</definedName>
    <definedName name="FindingsRiskOfFraud">#REF!</definedName>
    <definedName name="fixleg_obj">OFFSET(#REF!,0,0,COUNT(#REF!),4)</definedName>
    <definedName name="futures_table">#REF!</definedName>
    <definedName name="futures_table2">#REF!</definedName>
    <definedName name="G">#REF!</definedName>
    <definedName name="Gearing">#REF!</definedName>
    <definedName name="Gearinglevel">#REF!</definedName>
    <definedName name="GES">#REF!</definedName>
    <definedName name="GGG">#REF!</definedName>
    <definedName name="GGGGGGGGGG">#REF!</definedName>
    <definedName name="ggggggggggggggggggggggggg">#REF!</definedName>
    <definedName name="GHI">#REF!</definedName>
    <definedName name="gouzguwu">#REF!</definedName>
    <definedName name="GP同比">year</definedName>
    <definedName name="GrossAreaSqM">#REF!</definedName>
    <definedName name="GSEstAnnlNOI">#REF!</definedName>
    <definedName name="H">#REF!</definedName>
    <definedName name="HG">#REF!</definedName>
    <definedName name="HHH">#REF!</definedName>
    <definedName name="HHHHHHHH">#REF!</definedName>
    <definedName name="Hierarchieebene">#REF!</definedName>
    <definedName name="HKD">#REF!</definedName>
    <definedName name="holidays">OFFSET(#REF!,0,0,COUNT(#REF!),1)</definedName>
    <definedName name="holidays1">holidays</definedName>
    <definedName name="holidays2">OFFSET(#REF!,0,0,COUNT(#REF!),1)</definedName>
    <definedName name="holidays2_2">OFFSET(#REF!,0,0,COUNT(#REF!),1)</definedName>
    <definedName name="I">#REF!</definedName>
    <definedName name="I6_2">#REF!</definedName>
    <definedName name="if">#REF!</definedName>
    <definedName name="IFRS">#REF!</definedName>
    <definedName name="III">#REF!</definedName>
    <definedName name="IIII">#REF!</definedName>
    <definedName name="IIIIIIIII">#REF!</definedName>
    <definedName name="IIIIIIIIIIIIII">#REF!</definedName>
    <definedName name="InterbankSpot_Transaction_Data_All">#REF!</definedName>
    <definedName name="inventory">#REF!</definedName>
    <definedName name="ion">#REF!</definedName>
    <definedName name="IOP">#REF!</definedName>
    <definedName name="IRR_20percentdiscount">#REF!</definedName>
    <definedName name="IRR_30percentdiscount">#REF!</definedName>
    <definedName name="IRR_30percentiscount">#REF!</definedName>
    <definedName name="IRR_35percentdiscount">#REF!</definedName>
    <definedName name="IRR_40percentdiscount">#REF!</definedName>
    <definedName name="IRR_Nodiscount">#REF!</definedName>
    <definedName name="ISL">#REF!</definedName>
    <definedName name="JIAL">#REF!</definedName>
    <definedName name="JJJ">#REF!</definedName>
    <definedName name="K">#REF!</definedName>
    <definedName name="kk">#N/A</definedName>
    <definedName name="KKKKKKK">#REF!</definedName>
    <definedName name="KKKKKKKKKK">#REF!</definedName>
    <definedName name="Konsgebiet">#REF!</definedName>
    <definedName name="Kopfzeile">#REF!</definedName>
    <definedName name="KPMG_2">#REF!</definedName>
    <definedName name="LandOwner">#REF!</definedName>
    <definedName name="LandRent_fr2019">#REF!</definedName>
    <definedName name="LandRent_till2019">#REF!</definedName>
    <definedName name="LC">#N/A</definedName>
    <definedName name="lf" hidden="1">#REF!</definedName>
    <definedName name="liability">#REF!</definedName>
    <definedName name="list">#REF!</definedName>
    <definedName name="LLLLLLLL">#REF!</definedName>
    <definedName name="lock">"get.cell(14,!A1)"</definedName>
    <definedName name="M">#REF!</definedName>
    <definedName name="Marcom">#REF!</definedName>
    <definedName name="mfg">#REF!</definedName>
    <definedName name="MM">#REF!</definedName>
    <definedName name="MMMMMMMMMMMM">#REF!</definedName>
    <definedName name="MNS">#REF!</definedName>
    <definedName name="Months">#REF!</definedName>
    <definedName name="Months1">#REF!</definedName>
    <definedName name="NICHT_ZU_KONS">#REF!</definedName>
    <definedName name="Non_current_Assets">#REF!</definedName>
    <definedName name="Non_current_Liabilities">#REF!</definedName>
    <definedName name="Note6">#REF!</definedName>
    <definedName name="NOTES">#REF!</definedName>
    <definedName name="notional_table">OFFSET(#REF!,0,0,COUNT(#REF!),2)</definedName>
    <definedName name="O">#REF!</definedName>
    <definedName name="O_EBITDAP">#REF!</definedName>
    <definedName name="O_EBITDAT">#REF!</definedName>
    <definedName name="O_REOEA">#REF!</definedName>
    <definedName name="O_REOEA_DEP">#REF!</definedName>
    <definedName name="O_REORA">#REF!</definedName>
    <definedName name="O_ROERA_NODEP">#REF!</definedName>
    <definedName name="O_ROERNA">#REF!</definedName>
    <definedName name="O_ROERNA_DEP">#REF!</definedName>
    <definedName name="O_ROERNA_NODEP">#REF!</definedName>
    <definedName name="Occupancy">#REF!</definedName>
    <definedName name="OfficeRentalGrowth_evy2yr">#REF!</definedName>
    <definedName name="OI">#REF!</definedName>
    <definedName name="OOOOOOOOOOOOO">#REF!</definedName>
    <definedName name="Operating_expenses">#REF!</definedName>
    <definedName name="Opex_Growth">#REF!</definedName>
    <definedName name="OR">#REF!</definedName>
    <definedName name="ORCHARD_POINT">#REF!</definedName>
    <definedName name="Other_Income_Growth">#REF!</definedName>
    <definedName name="Other_Reserves">#REF!</definedName>
    <definedName name="otherlia">#REF!</definedName>
    <definedName name="Owner_equity">#REF!</definedName>
    <definedName name="P">holidays</definedName>
    <definedName name="P_EBITDAP">#REF!</definedName>
    <definedName name="P_EBITDAT">#REF!</definedName>
    <definedName name="P_L">#REF!</definedName>
    <definedName name="P_ROERA">#REF!</definedName>
    <definedName name="P_ROERA_DEP">#REF!</definedName>
    <definedName name="P_ROERA_NODEP">#REF!</definedName>
    <definedName name="P_ROERNA">#REF!</definedName>
    <definedName name="P_ROERNA_DEP">#REF!</definedName>
    <definedName name="P_ROERNA_NODEP">#REF!</definedName>
    <definedName name="pa____________or">"Retail Rental Growth+Sheet1!$F$21"</definedName>
    <definedName name="parswap_table">#REF!</definedName>
    <definedName name="parswap_table2">#REF!</definedName>
    <definedName name="PERANAKAN_PLACE">#REF!</definedName>
    <definedName name="PeriodEnd">#REF!</definedName>
    <definedName name="Pfad">#REF!</definedName>
    <definedName name="pl">#REF!</definedName>
    <definedName name="PlotRatio">#REF!</definedName>
    <definedName name="PMISFEE">#REF!</definedName>
    <definedName name="PNL" hidden="1">#REF!</definedName>
    <definedName name="Pool">#REF!</definedName>
    <definedName name="Portfolio">#REF!</definedName>
    <definedName name="PP">#REF!</definedName>
    <definedName name="ppms">#REF!</definedName>
    <definedName name="PRCGAAP">#REF!</definedName>
    <definedName name="PRCGAAP2">#REF!</definedName>
    <definedName name="PRD">#REF!</definedName>
    <definedName name="Prefecture">#REF!</definedName>
    <definedName name="preparment">#REF!</definedName>
    <definedName name="prepay">#REF!</definedName>
    <definedName name="principal">OFFSET(#REF!,0,0,COUNT(#REF!),2)</definedName>
    <definedName name="_xlnm.Print_Area" localSheetId="1">'Key Financials'!$A$1:$W$141</definedName>
    <definedName name="Print_Area_MI">#REF!</definedName>
    <definedName name="_xlnm.Print_Titles" localSheetId="1">'Key Financials'!$4:$4</definedName>
    <definedName name="prnt_titles">#REF!</definedName>
    <definedName name="PropertyType">#REF!</definedName>
    <definedName name="Purchase_Price">#REF!</definedName>
    <definedName name="Q">#REF!</definedName>
    <definedName name="QQQQQQQQQ">#REF!</definedName>
    <definedName name="QWE">#REF!</definedName>
    <definedName name="QYT">#REF!</definedName>
    <definedName name="rate_table">#REF!</definedName>
    <definedName name="rate_table2">#REF!</definedName>
    <definedName name="RD.CC">#REF!</definedName>
    <definedName name="RD.SC">#REF!</definedName>
    <definedName name="relaco">#REF!</definedName>
    <definedName name="relateco2">#REF!</definedName>
    <definedName name="Report1.Header">#REF!</definedName>
    <definedName name="Report1.Range">#REF!</definedName>
    <definedName name="Report2.Header">#REF!</definedName>
    <definedName name="Report2.Range">#REF!</definedName>
    <definedName name="Report3.Range">#REF!</definedName>
    <definedName name="Report8.Range">#REF!</definedName>
    <definedName name="resetrates">OFFSET(#REF!,0,0,COUNT(#REF!),6)</definedName>
    <definedName name="RetailRentalGrowth_evy3yr">#REF!</definedName>
    <definedName name="Retained_Earnings">#REF!</definedName>
    <definedName name="Revaluation_Reserves">#REF!</definedName>
    <definedName name="Rights_Issue_Price_for_IMM">#REF!</definedName>
    <definedName name="Rights_Issue_Price_Per_Unit_for_IMM">#REF!</definedName>
    <definedName name="RightsPrice">#REF!</definedName>
    <definedName name="RightsPx">#REF!</definedName>
    <definedName name="RMB">#REF!</definedName>
    <definedName name="Rpt_Date">#REF!</definedName>
    <definedName name="RRRRRRRRRRR">#REF!</definedName>
    <definedName name="S">#REF!</definedName>
    <definedName name="sales">#REF!</definedName>
    <definedName name="Sample">#N/A</definedName>
    <definedName name="SCHEDULE_10_K_15">"print title"</definedName>
    <definedName name="sda">#REF!</definedName>
    <definedName name="sell">#REF!</definedName>
    <definedName name="Share_Capital">#REF!</definedName>
    <definedName name="Share_Premium">#REF!</definedName>
    <definedName name="Sheet1">#REF!</definedName>
    <definedName name="Sheet10">#REF!</definedName>
    <definedName name="Sheet11">#REF!</definedName>
    <definedName name="Sheet12">#REF!</definedName>
    <definedName name="Sheet13">#REF!</definedName>
    <definedName name="Sheet14">#REF!</definedName>
    <definedName name="Sheet15">#REF!</definedName>
    <definedName name="Sheet16">#REF!</definedName>
    <definedName name="Sheet17">#REF!</definedName>
    <definedName name="Sheet18">#REF!</definedName>
    <definedName name="Sheet19">#REF!</definedName>
    <definedName name="Sheet2">#REF!</definedName>
    <definedName name="Sheet20">#REF!</definedName>
    <definedName name="Sheet21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A_HOUSE">#REF!</definedName>
    <definedName name="SMT">#REF!</definedName>
    <definedName name="SONSTIGE">#REF!</definedName>
    <definedName name="SORT">#REF!</definedName>
    <definedName name="sp">6</definedName>
    <definedName name="spec">#REF!</definedName>
    <definedName name="spec1">#REF!</definedName>
    <definedName name="SpracheDE">#REF!</definedName>
    <definedName name="SpracheEN">#REF!</definedName>
    <definedName name="SSSSSSSS">#REF!</definedName>
    <definedName name="Status">#REF!</definedName>
    <definedName name="T_Borr">#REF!</definedName>
    <definedName name="T_Pay">#REF!</definedName>
    <definedName name="TB">#REF!</definedName>
    <definedName name="TBS">#REF!</definedName>
    <definedName name="tdga">#REF!</definedName>
    <definedName name="tdgm">#REF!</definedName>
    <definedName name="TEST0">#REF!</definedName>
    <definedName name="TESTHKEY">#REF!</definedName>
    <definedName name="TESTKEYS">#REF!</definedName>
    <definedName name="TESTVKEY">#REF!</definedName>
    <definedName name="TextRefCopyRangeCount" hidden="1">8</definedName>
    <definedName name="Total_Assets">#REF!</definedName>
    <definedName name="Total_Debt">#REF!+#REF!</definedName>
    <definedName name="Total_Liabilities">#REF!</definedName>
    <definedName name="TotalCMTGearing2003">#REF!</definedName>
    <definedName name="TTTTTTTT">#REF!</definedName>
    <definedName name="Überschreiben">#REF!</definedName>
    <definedName name="UFPrn20010712083924">#REF!</definedName>
    <definedName name="UFPrn20020224093130">#REF!</definedName>
    <definedName name="UFPrn20020224094757">#REF!</definedName>
    <definedName name="ufprn2002022409475999">#REF!</definedName>
    <definedName name="UFPrn20020224101302">#REF!</definedName>
    <definedName name="UFPrn20020224101600">#REF!</definedName>
    <definedName name="UFPrn20020228143318">#REF!</definedName>
    <definedName name="UFPrn20020303094007">#REF!</definedName>
    <definedName name="UFPrn20030415145352">#REF!</definedName>
    <definedName name="UFPrn20030415145852">#REF!</definedName>
    <definedName name="UFPrn20030422113829">#REF!</definedName>
    <definedName name="UFPrn20030422114203">#REF!</definedName>
    <definedName name="UFPrn20030424105518">#REF!</definedName>
    <definedName name="UFPrn20031114182129">#REF!</definedName>
    <definedName name="UFPrn20031203194659">#REF!</definedName>
    <definedName name="UFPrn20031203195053">#REF!</definedName>
    <definedName name="UFPrn20031230161818">#REF!</definedName>
    <definedName name="UFPrn20031230161854">#REF!</definedName>
    <definedName name="UFPrn20031230161930">#REF!</definedName>
    <definedName name="UFPrn20031230164858">#REF!</definedName>
    <definedName name="UFPrn20031230170410">#REF!</definedName>
    <definedName name="UFPrn20031230170535">#REF!</definedName>
    <definedName name="UFPrn20040107185142">#REF!</definedName>
    <definedName name="UFPrn20040108161256">#REF!</definedName>
    <definedName name="UFPrn20040108161343">#REF!</definedName>
    <definedName name="UFPrn20040108161418">#REF!</definedName>
    <definedName name="UFPrn20040108212803">#REF!</definedName>
    <definedName name="UFPrn20040108212855">#REF!</definedName>
    <definedName name="UFPrn20040206155313">#REF!</definedName>
    <definedName name="UFPrn20040206155410">#REF!</definedName>
    <definedName name="UFPrn20040206155453">#REF!</definedName>
    <definedName name="UFPrn20040206155542">#REF!</definedName>
    <definedName name="UFPrn20040206155736">#REF!</definedName>
    <definedName name="UFPrn20040206155841">#REF!</definedName>
    <definedName name="UFPrn20040206155907">#REF!</definedName>
    <definedName name="UFPrn20040211084218">#REF!</definedName>
    <definedName name="UFPrn20040303084601">#REF!</definedName>
    <definedName name="UFPrn20040405225024">#REF!</definedName>
    <definedName name="UFPrn20040422164214">#REF!</definedName>
    <definedName name="UFPrn20040505102210">#REF!</definedName>
    <definedName name="UFPrn20040505104854">#REF!</definedName>
    <definedName name="UFPrn20040505104922">#REF!</definedName>
    <definedName name="UFPrn20040505155852">#REF!</definedName>
    <definedName name="UFPrn20041005150125">#REF!</definedName>
    <definedName name="UFPrn20041206124742">#REF!</definedName>
    <definedName name="UFPrn20050109130941">#REF!</definedName>
    <definedName name="UFPrn20050109131053">#REF!</definedName>
    <definedName name="UFPrn20050109132957">#REF!</definedName>
    <definedName name="UFPrn20050111165201">#REF!</definedName>
    <definedName name="UFPrn20050111182522">#REF!</definedName>
    <definedName name="UFPrn20050112151114">#REF!</definedName>
    <definedName name="UFPrn20050112151156">#REF!</definedName>
    <definedName name="UFPrn20050112151458">#REF!</definedName>
    <definedName name="UFPrn20050112151609">#REF!</definedName>
    <definedName name="UFPrn20050112151650">#REF!</definedName>
    <definedName name="UFPrn20050112151754">#REF!</definedName>
    <definedName name="UFPrn20050325165042">#REF!</definedName>
    <definedName name="UFPrn20051010130842">#REF!</definedName>
    <definedName name="UFPrn20051021151722">#REF!</definedName>
    <definedName name="UFPrn20060221131642">#REF!</definedName>
    <definedName name="UFPrn20060224162507">#REF!</definedName>
    <definedName name="UFPrn20080318104239">#REF!</definedName>
    <definedName name="UFPrn20090114094059">#REF!</definedName>
    <definedName name="UFPrn20090114094117">#REF!</definedName>
    <definedName name="UFPrn20090114094219">#REF!</definedName>
    <definedName name="UFPrn20090114094255">#REF!</definedName>
    <definedName name="UFPrn20090209102446">#REF!</definedName>
    <definedName name="UFPrn20090211101522">#REF!</definedName>
    <definedName name="UFPrn20090216100138">#REF!</definedName>
    <definedName name="UFPrn20090216100215">#REF!</definedName>
    <definedName name="UFPrn20090216101522">#REF!</definedName>
    <definedName name="UFPrn20090216101533">#REF!</definedName>
    <definedName name="UFPrn20090216102551">#REF!</definedName>
    <definedName name="UFPrn20090216103941">#REF!</definedName>
    <definedName name="UFPrn20090216105322">#REF!</definedName>
    <definedName name="Underwriter">#REF!</definedName>
    <definedName name="USDcon">#REF!</definedName>
    <definedName name="value_date">#REF!</definedName>
    <definedName name="VERBUNT">#REF!</definedName>
    <definedName name="Version">#REF!</definedName>
    <definedName name="VVVVV">#REF!</definedName>
    <definedName name="W">#REF!</definedName>
    <definedName name="Ward">#REF!</definedName>
    <definedName name="WarehseRentalGrowth_evy2yr">#REF!</definedName>
    <definedName name="weasdrfj">#N/A</definedName>
    <definedName name="Work_Program_By_Area_List">#REF!</definedName>
    <definedName name="WWWWWWW">#REF!</definedName>
    <definedName name="XT">#REF!</definedName>
    <definedName name="XXX">#REF!</definedName>
    <definedName name="XXXXXXX">#REF!</definedName>
    <definedName name="Y">year</definedName>
    <definedName name="Year_Of__Assessment_2003">year</definedName>
    <definedName name="YesControlFailures">#REF!</definedName>
    <definedName name="YYY" hidden="1">#REF!</definedName>
    <definedName name="YYYYYYYYYYY">#REF!</definedName>
    <definedName name="Z">year</definedName>
    <definedName name="ZU_KONS">#REF!</definedName>
    <definedName name="阿曼">#REF!</definedName>
    <definedName name="阿曼2">#REF!</definedName>
    <definedName name="安插40">#REF!</definedName>
    <definedName name="备___注">#REF!</definedName>
    <definedName name="布伦特">#REF!</definedName>
    <definedName name="布伦特2">#REF!</definedName>
    <definedName name="常渣油">#REF!</definedName>
    <definedName name="萃三车间安装">#REF!</definedName>
    <definedName name="存货合计">#REF!</definedName>
    <definedName name="存货明细">#REF!</definedName>
    <definedName name="大多数">#REF!</definedName>
    <definedName name="的217">#REF!</definedName>
    <definedName name="迪拜">#REF!</definedName>
    <definedName name="迪拜2">#REF!</definedName>
    <definedName name="杜里">#REF!</definedName>
    <definedName name="杜里2">#REF!</definedName>
    <definedName name="对">#REF!</definedName>
    <definedName name="发票">#REF!</definedName>
    <definedName name="飞过海">#REF!</definedName>
    <definedName name="费用" hidden="1">#REF!</definedName>
    <definedName name="固定资产清单">#REF!</definedName>
    <definedName name="合___计">#REF!</definedName>
    <definedName name="合同号">#REF!</definedName>
    <definedName name="合同号码">#REF!</definedName>
    <definedName name="后5h55">#REF!</definedName>
    <definedName name="汇率">#REF!</definedName>
    <definedName name="汇率2">#REF!</definedName>
    <definedName name="机器">#REF!</definedName>
    <definedName name="几">#REF!</definedName>
    <definedName name="计息金融工具">#REF!</definedName>
    <definedName name="九龙" hidden="1">#REF!</definedName>
    <definedName name="科目余额表">#REF!</definedName>
    <definedName name="可179">#REF!</definedName>
    <definedName name="理论">#REF!</definedName>
    <definedName name="米纳斯">#REF!</definedName>
    <definedName name="米纳斯2">#REF!</definedName>
    <definedName name="明细分类账">#REF!</definedName>
    <definedName name="设备">#REF!</definedName>
    <definedName name="沈玉环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500">#REF!</definedName>
    <definedName name="生产期6">#REF!</definedName>
    <definedName name="生产期7">#REF!</definedName>
    <definedName name="生产期8">#REF!</definedName>
    <definedName name="生产期9">#REF!</definedName>
    <definedName name="视同销售含税金额">#REF!</definedName>
    <definedName name="索引号">#REF!</definedName>
    <definedName name="塔皮斯">#REF!</definedName>
    <definedName name="塔皮斯2">#REF!</definedName>
    <definedName name="_xlnm.Extract">#REF!</definedName>
    <definedName name="苇杜里">#REF!</definedName>
    <definedName name="未审合计">#REF!</definedName>
    <definedName name="未审数">#REF!</definedName>
    <definedName name="辛塔">#REF!</definedName>
    <definedName name="辛塔2">#REF!</definedName>
    <definedName name="漳州减租每月明细" hidden="1">#REF!</definedName>
    <definedName name="中国区">year</definedName>
    <definedName name="资产卡片">#REF!</definedName>
    <definedName name="인쇄01">#REF!</definedName>
    <definedName name="전">#REF!</definedName>
    <definedName name="주택사업본부">#REF!</definedName>
    <definedName name="철구사업본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D5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标红为Q4填上数字后才是正确的数，到时候换成黑色，删note</t>
        </r>
      </text>
    </comment>
  </commentList>
</comments>
</file>

<file path=xl/sharedStrings.xml><?xml version="1.0" encoding="utf-8"?>
<sst xmlns="http://schemas.openxmlformats.org/spreadsheetml/2006/main" count="213" uniqueCount="116">
  <si>
    <t>Niu Technologies</t>
  </si>
  <si>
    <t>Key Financials and MSRP</t>
  </si>
  <si>
    <t>Unaudited Historical Data</t>
  </si>
  <si>
    <t>As of Q4 2023</t>
  </si>
  <si>
    <t>Key Financials</t>
  </si>
  <si>
    <t>Q1 2021 - Q4 2023</t>
  </si>
  <si>
    <t>RMB</t>
  </si>
  <si>
    <t>Q4 2023</t>
  </si>
  <si>
    <t>Q3 2023</t>
  </si>
  <si>
    <t>Q2 2023</t>
  </si>
  <si>
    <t>Q1 2023</t>
  </si>
  <si>
    <t>Q4 2022</t>
  </si>
  <si>
    <t>Q3 2022</t>
  </si>
  <si>
    <t>Q2 2022</t>
  </si>
  <si>
    <t>Q1 2022</t>
  </si>
  <si>
    <t>Q4 2021</t>
  </si>
  <si>
    <t>Q3 2021</t>
  </si>
  <si>
    <t>Q2 2021</t>
  </si>
  <si>
    <t>Q1 2021</t>
  </si>
  <si>
    <t>Operating data</t>
  </si>
  <si>
    <t>Retail network</t>
  </si>
  <si>
    <t>No. of franchise stores in China</t>
  </si>
  <si>
    <t>No. of distributors in international market</t>
  </si>
  <si>
    <t>No. of countries covered in international market</t>
  </si>
  <si>
    <t>E-scooter sales volume by geography (units)</t>
  </si>
  <si>
    <t>China e-scooter sales volume</t>
  </si>
  <si>
    <t>International e-scooter sales volume</t>
  </si>
  <si>
    <t>Total e-scooter sales volume</t>
  </si>
  <si>
    <t>YoY growth of e-scooter sales volume by geography</t>
  </si>
  <si>
    <t>Percentage of total e-scooter sales volume by geography</t>
  </si>
  <si>
    <t>E-scooter sales volume by product series (units)</t>
  </si>
  <si>
    <t>China e-scooter Premium</t>
  </si>
  <si>
    <t>China e-scooter Mass-Premium</t>
  </si>
  <si>
    <t>International e-scooter</t>
  </si>
  <si>
    <t>YoY growth of e-scooter sales volume by product series</t>
  </si>
  <si>
    <t>Percentage of total e-scooter sales volume by product series</t>
  </si>
  <si>
    <t>*Premium including domestic N/S/U/M seies sold; Mass-Premium inclduing domestic GOVA series sold and domestic kick-scooter sold</t>
  </si>
  <si>
    <t>Financial data</t>
  </si>
  <si>
    <t>Revenues</t>
  </si>
  <si>
    <t>E-scooter revenue</t>
  </si>
  <si>
    <t>Other revenue</t>
  </si>
  <si>
    <t>Total revenue</t>
  </si>
  <si>
    <t>YoY growth of revenues</t>
  </si>
  <si>
    <t>Percentage of revenues</t>
  </si>
  <si>
    <t>Revenues per e-scooter (ASP)</t>
  </si>
  <si>
    <t>E-scooter ASP</t>
  </si>
  <si>
    <t>Accessories, spare parts and services ASP</t>
  </si>
  <si>
    <t>Total ASP</t>
  </si>
  <si>
    <t>YoY growth of ASP</t>
  </si>
  <si>
    <t>E-scooter revenue by geography</t>
  </si>
  <si>
    <t>E-scooter revenue from China market</t>
  </si>
  <si>
    <t>E-scooter revenue from international markets</t>
  </si>
  <si>
    <t>Total e-scooter revenue</t>
  </si>
  <si>
    <t>YoY growth of e-scooter revenue by geography</t>
  </si>
  <si>
    <t>Percentage of e-scooter revenue by geography</t>
  </si>
  <si>
    <t>E-scooter revenues per unit (ASP)</t>
  </si>
  <si>
    <t>E-scooter ASP for China market</t>
  </si>
  <si>
    <t>E-scooter ASP for international market</t>
  </si>
  <si>
    <t>YoY growth of e-scooter ASP</t>
  </si>
  <si>
    <t>Cost</t>
  </si>
  <si>
    <t>Cost of revenues</t>
  </si>
  <si>
    <t>Cost per e-scooter</t>
  </si>
  <si>
    <t>YoY growth of cost</t>
  </si>
  <si>
    <t>Gross Margin</t>
  </si>
  <si>
    <t>Operating expenses (GAAP)</t>
  </si>
  <si>
    <t>Selling and marketing expenses</t>
  </si>
  <si>
    <t>Research and development expenses</t>
  </si>
  <si>
    <t>General and administrative expenses</t>
  </si>
  <si>
    <t xml:space="preserve">Total </t>
  </si>
  <si>
    <t>Percentage of operating expenses (GAAP) as revenues</t>
  </si>
  <si>
    <t>Operating expenses (Non-GAAP)</t>
  </si>
  <si>
    <t>Percentage of operating expenses (Non-GAAP) as revenues</t>
  </si>
  <si>
    <t>Government grants</t>
  </si>
  <si>
    <t>Net profit/(loss) (GAAP)</t>
  </si>
  <si>
    <t xml:space="preserve"> yoy growth</t>
  </si>
  <si>
    <t>Net profit/(loss) margin (GAAP)</t>
  </si>
  <si>
    <t>Adjusted net profit/(loss) (Non-GAAP)</t>
  </si>
  <si>
    <t>Adjusted net profit/(loss) margin (Non-GAAP)</t>
  </si>
  <si>
    <t>Non-GAAP adjustments</t>
  </si>
  <si>
    <t>Share based compensation</t>
  </si>
  <si>
    <t>Changes in fair values of a convertible loan</t>
  </si>
  <si>
    <t>Total Non-GAAP adjustments</t>
  </si>
  <si>
    <t>China MSRP</t>
  </si>
  <si>
    <t>Model</t>
  </si>
  <si>
    <t>Specs</t>
  </si>
  <si>
    <t>Electric Motorcycle</t>
  </si>
  <si>
    <t>R</t>
  </si>
  <si>
    <t>Sport</t>
  </si>
  <si>
    <t>N-GT</t>
  </si>
  <si>
    <t>N1S</t>
  </si>
  <si>
    <t>Pro</t>
  </si>
  <si>
    <t>M+S</t>
  </si>
  <si>
    <t>G6</t>
  </si>
  <si>
    <t>Electric Light Motorcycle</t>
  </si>
  <si>
    <t>M</t>
  </si>
  <si>
    <t>Citi</t>
  </si>
  <si>
    <t>C3</t>
  </si>
  <si>
    <t>G3C</t>
  </si>
  <si>
    <t>Electric Bicycle</t>
  </si>
  <si>
    <t>S</t>
  </si>
  <si>
    <t>M2s</t>
  </si>
  <si>
    <t>MQiL</t>
  </si>
  <si>
    <t>Ms</t>
  </si>
  <si>
    <t>U+</t>
  </si>
  <si>
    <t>Lite</t>
  </si>
  <si>
    <t>U1</t>
  </si>
  <si>
    <t>F2s</t>
  </si>
  <si>
    <t>G2s</t>
  </si>
  <si>
    <t>B2</t>
  </si>
  <si>
    <t>F0</t>
  </si>
  <si>
    <t>F100</t>
  </si>
  <si>
    <t>G100</t>
  </si>
  <si>
    <t>G400T</t>
  </si>
  <si>
    <t>F400T</t>
  </si>
  <si>
    <t>F200</t>
  </si>
  <si>
    <t>*Models mainly offered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</si>
</sst>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_ * #,##0_ ;_ * \-#,##0_ ;_ * &quot;-&quot;??_ ;_ @_ "/>
    <numFmt numFmtId="178" formatCode="#\ ?/?"/>
    <numFmt numFmtId="179" formatCode="0.0%"/>
  </numFmts>
  <fonts count="36">
    <font>
      <sz val="11"/>
      <color theme="1"/>
      <name val="等线"/>
      <charset val="134"/>
      <scheme val="minor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color theme="1"/>
      <name val="微软雅黑"/>
      <charset val="134"/>
    </font>
    <font>
      <sz val="11"/>
      <name val="Calibri"/>
      <charset val="134"/>
    </font>
    <font>
      <i/>
      <sz val="11"/>
      <name val="Calibri"/>
      <charset val="134"/>
    </font>
    <font>
      <b/>
      <sz val="11"/>
      <name val="Calibri"/>
      <charset val="134"/>
    </font>
    <font>
      <b/>
      <u/>
      <sz val="11"/>
      <name val="Calibri"/>
      <charset val="134"/>
    </font>
    <font>
      <b/>
      <i/>
      <u/>
      <sz val="11"/>
      <name val="Calibri"/>
      <charset val="134"/>
    </font>
    <font>
      <i/>
      <sz val="9"/>
      <name val="Calibri"/>
      <charset val="134"/>
    </font>
    <font>
      <sz val="72"/>
      <color theme="1"/>
      <name val="Calibri"/>
      <charset val="134"/>
    </font>
    <font>
      <sz val="48"/>
      <color theme="1"/>
      <name val="Calibri"/>
      <charset val="134"/>
    </font>
    <font>
      <sz val="36"/>
      <color theme="1"/>
      <name val="Calibri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8"/>
      <color theme="1"/>
      <name val="Arial"/>
      <charset val="134"/>
    </font>
    <font>
      <sz val="10"/>
      <name val="MS Sans Serif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176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0" fillId="0" borderId="0">
      <alignment vertical="center"/>
    </xf>
    <xf numFmtId="0" fontId="33" fillId="0" borderId="0">
      <protection locked="0"/>
    </xf>
    <xf numFmtId="0" fontId="32" fillId="0" borderId="0" applyFill="0" applyBorder="0" applyAlignment="0" applyProtection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53" applyFont="1" applyFill="1" applyBorder="1"/>
    <xf numFmtId="0" fontId="1" fillId="0" borderId="0" xfId="53" applyFont="1" applyFill="1"/>
    <xf numFmtId="0" fontId="1" fillId="0" borderId="0" xfId="53" applyFont="1" applyFill="1" applyBorder="1" applyAlignment="1">
      <alignment horizontal="left"/>
    </xf>
    <xf numFmtId="0" fontId="0" fillId="0" borderId="0" xfId="53" applyFont="1" applyFill="1" applyBorder="1"/>
    <xf numFmtId="0" fontId="2" fillId="0" borderId="0" xfId="51" applyFont="1" applyAlignment="1">
      <alignment horizontal="left" vertical="center"/>
    </xf>
    <xf numFmtId="0" fontId="2" fillId="0" borderId="0" xfId="51" applyFont="1">
      <alignment vertical="center"/>
    </xf>
    <xf numFmtId="17" fontId="2" fillId="0" borderId="0" xfId="51" applyNumberFormat="1" applyFont="1" applyAlignment="1">
      <alignment horizontal="left" vertical="center"/>
    </xf>
    <xf numFmtId="0" fontId="1" fillId="0" borderId="0" xfId="53" applyFont="1" applyFill="1" applyBorder="1" applyAlignment="1">
      <alignment horizontal="center"/>
    </xf>
    <xf numFmtId="0" fontId="2" fillId="0" borderId="0" xfId="51" applyFont="1" applyAlignment="1">
      <alignment horizontal="center" vertical="center"/>
    </xf>
    <xf numFmtId="0" fontId="2" fillId="0" borderId="1" xfId="51" applyFont="1" applyBorder="1" applyAlignment="1">
      <alignment horizontal="left" vertical="center"/>
    </xf>
    <xf numFmtId="0" fontId="2" fillId="0" borderId="1" xfId="51" applyFont="1" applyBorder="1" applyAlignment="1">
      <alignment horizontal="center" vertical="center"/>
    </xf>
    <xf numFmtId="0" fontId="1" fillId="0" borderId="1" xfId="53" applyFont="1" applyFill="1" applyBorder="1"/>
    <xf numFmtId="0" fontId="1" fillId="0" borderId="0" xfId="51" applyFont="1" applyAlignment="1">
      <alignment horizontal="left" vertical="center"/>
    </xf>
    <xf numFmtId="0" fontId="1" fillId="0" borderId="0" xfId="51" applyFont="1" applyAlignment="1">
      <alignment horizontal="center" vertical="center"/>
    </xf>
    <xf numFmtId="177" fontId="1" fillId="0" borderId="0" xfId="1" applyNumberFormat="1" applyFont="1" applyFill="1" applyBorder="1" applyAlignment="1"/>
    <xf numFmtId="0" fontId="1" fillId="0" borderId="0" xfId="51" applyFont="1" applyFill="1" applyAlignment="1">
      <alignment horizontal="left" vertical="center"/>
    </xf>
    <xf numFmtId="0" fontId="1" fillId="0" borderId="0" xfId="51" applyFont="1" applyFill="1" applyAlignment="1">
      <alignment horizontal="center" vertical="center"/>
    </xf>
    <xf numFmtId="0" fontId="3" fillId="0" borderId="0" xfId="53" applyFont="1" applyFill="1" applyBorder="1"/>
    <xf numFmtId="0" fontId="2" fillId="0" borderId="1" xfId="51" applyFont="1" applyFill="1" applyBorder="1" applyAlignment="1">
      <alignment horizontal="left" vertical="center"/>
    </xf>
    <xf numFmtId="0" fontId="2" fillId="0" borderId="1" xfId="51" applyFont="1" applyFill="1" applyBorder="1" applyAlignment="1">
      <alignment horizontal="center" vertical="center"/>
    </xf>
    <xf numFmtId="178" fontId="4" fillId="0" borderId="0" xfId="55" applyNumberFormat="1" applyFont="1" applyFill="1"/>
    <xf numFmtId="0" fontId="4" fillId="0" borderId="0" xfId="55" applyFont="1" applyFill="1"/>
    <xf numFmtId="0" fontId="5" fillId="0" borderId="0" xfId="55" applyFont="1" applyFill="1"/>
    <xf numFmtId="0" fontId="4" fillId="0" borderId="0" xfId="55" applyFont="1" applyFill="1" applyAlignment="1">
      <alignment vertical="center"/>
    </xf>
    <xf numFmtId="0" fontId="4" fillId="0" borderId="2" xfId="55" applyFont="1" applyFill="1" applyBorder="1"/>
    <xf numFmtId="0" fontId="6" fillId="0" borderId="0" xfId="55" applyFont="1" applyFill="1" applyAlignment="1">
      <alignment vertical="center"/>
    </xf>
    <xf numFmtId="179" fontId="4" fillId="0" borderId="0" xfId="56" applyNumberFormat="1" applyFont="1" applyFill="1">
      <alignment vertical="center"/>
    </xf>
    <xf numFmtId="179" fontId="4" fillId="0" borderId="0" xfId="56" applyNumberFormat="1" applyFont="1" applyFill="1" applyBorder="1">
      <alignment vertical="center"/>
    </xf>
    <xf numFmtId="0" fontId="6" fillId="0" borderId="0" xfId="55" applyFont="1" applyFill="1" applyAlignment="1">
      <alignment horizontal="left" vertical="center"/>
    </xf>
    <xf numFmtId="177" fontId="4" fillId="0" borderId="0" xfId="55" applyNumberFormat="1" applyFont="1" applyFill="1" applyAlignment="1">
      <alignment vertical="center"/>
    </xf>
    <xf numFmtId="0" fontId="4" fillId="0" borderId="0" xfId="55" applyFont="1" applyFill="1" applyAlignment="1">
      <alignment horizontal="center" vertical="center"/>
    </xf>
    <xf numFmtId="0" fontId="6" fillId="0" borderId="0" xfId="55" applyFont="1" applyFill="1" applyAlignment="1">
      <alignment horizontal="center" vertical="center"/>
    </xf>
    <xf numFmtId="0" fontId="7" fillId="0" borderId="0" xfId="55" applyFont="1" applyFill="1" applyAlignment="1">
      <alignment vertical="center"/>
    </xf>
    <xf numFmtId="0" fontId="6" fillId="0" borderId="0" xfId="55" applyFont="1" applyFill="1" applyAlignment="1">
      <alignment horizontal="left" vertical="center" indent="1"/>
    </xf>
    <xf numFmtId="177" fontId="4" fillId="0" borderId="0" xfId="57" applyNumberFormat="1" applyFont="1" applyFill="1" applyAlignment="1">
      <alignment vertical="center"/>
    </xf>
    <xf numFmtId="177" fontId="4" fillId="0" borderId="0" xfId="57" applyNumberFormat="1" applyFont="1" applyFill="1" applyBorder="1" applyAlignment="1">
      <alignment vertical="center"/>
    </xf>
    <xf numFmtId="0" fontId="4" fillId="0" borderId="0" xfId="55" applyFont="1" applyFill="1" applyAlignment="1">
      <alignment horizontal="left" vertical="center" indent="1"/>
    </xf>
    <xf numFmtId="177" fontId="4" fillId="0" borderId="0" xfId="58" applyNumberFormat="1" applyFont="1" applyFill="1" applyAlignment="1">
      <alignment vertical="center"/>
    </xf>
    <xf numFmtId="177" fontId="4" fillId="0" borderId="0" xfId="58" applyNumberFormat="1" applyFont="1" applyFill="1" applyBorder="1" applyAlignment="1">
      <alignment vertical="center"/>
    </xf>
    <xf numFmtId="0" fontId="5" fillId="0" borderId="0" xfId="55" applyFont="1" applyFill="1" applyAlignment="1">
      <alignment horizontal="left" vertical="center" indent="1"/>
    </xf>
    <xf numFmtId="179" fontId="5" fillId="0" borderId="0" xfId="56" applyNumberFormat="1" applyFont="1" applyFill="1">
      <alignment vertical="center"/>
    </xf>
    <xf numFmtId="179" fontId="5" fillId="0" borderId="0" xfId="56" applyNumberFormat="1" applyFont="1" applyFill="1" applyBorder="1">
      <alignment vertical="center"/>
    </xf>
    <xf numFmtId="0" fontId="8" fillId="0" borderId="0" xfId="55" applyFont="1" applyFill="1" applyAlignment="1">
      <alignment vertical="center"/>
    </xf>
    <xf numFmtId="179" fontId="5" fillId="0" borderId="0" xfId="56" applyNumberFormat="1" applyFont="1" applyFill="1" applyAlignment="1"/>
    <xf numFmtId="179" fontId="5" fillId="0" borderId="0" xfId="56" applyNumberFormat="1" applyFont="1" applyFill="1" applyBorder="1" applyAlignment="1"/>
    <xf numFmtId="179" fontId="4" fillId="0" borderId="0" xfId="56" applyNumberFormat="1" applyFont="1" applyFill="1" applyAlignment="1"/>
    <xf numFmtId="177" fontId="5" fillId="0" borderId="0" xfId="56" applyNumberFormat="1" applyFont="1" applyFill="1">
      <alignment vertical="center"/>
    </xf>
    <xf numFmtId="0" fontId="5" fillId="0" borderId="0" xfId="55" applyFont="1" applyFill="1" applyAlignment="1">
      <alignment horizontal="left" indent="1"/>
    </xf>
    <xf numFmtId="177" fontId="4" fillId="0" borderId="0" xfId="56" applyNumberFormat="1" applyFont="1" applyFill="1">
      <alignment vertical="center"/>
    </xf>
    <xf numFmtId="178" fontId="4" fillId="0" borderId="0" xfId="55" applyNumberFormat="1" applyFont="1" applyFill="1" applyAlignment="1">
      <alignment vertical="center"/>
    </xf>
    <xf numFmtId="179" fontId="4" fillId="0" borderId="0" xfId="56" applyNumberFormat="1" applyFont="1" applyFill="1" applyBorder="1" applyAlignment="1"/>
    <xf numFmtId="0" fontId="5" fillId="0" borderId="0" xfId="55" applyFont="1" applyFill="1" applyAlignment="1">
      <alignment vertical="center"/>
    </xf>
    <xf numFmtId="0" fontId="9" fillId="0" borderId="0" xfId="55" applyFont="1" applyFill="1" applyAlignment="1">
      <alignment vertical="center"/>
    </xf>
    <xf numFmtId="0" fontId="5" fillId="0" borderId="0" xfId="55" applyFont="1" applyFill="1" applyAlignment="1">
      <alignment horizontal="left" vertical="center" indent="2"/>
    </xf>
    <xf numFmtId="177" fontId="4" fillId="0" borderId="0" xfId="57" applyNumberFormat="1" applyFont="1" applyFill="1">
      <alignment vertical="center"/>
    </xf>
    <xf numFmtId="177" fontId="4" fillId="0" borderId="0" xfId="57" applyNumberFormat="1" applyFont="1" applyFill="1" applyBorder="1">
      <alignment vertical="center"/>
    </xf>
    <xf numFmtId="177" fontId="5" fillId="0" borderId="0" xfId="56" applyNumberFormat="1" applyFont="1" applyFill="1" applyBorder="1">
      <alignment vertical="center"/>
    </xf>
    <xf numFmtId="178" fontId="5" fillId="0" borderId="0" xfId="55" applyNumberFormat="1" applyFont="1" applyFill="1"/>
    <xf numFmtId="178" fontId="5" fillId="0" borderId="0" xfId="56" applyNumberFormat="1" applyFont="1" applyFill="1" applyAlignment="1"/>
    <xf numFmtId="178" fontId="4" fillId="0" borderId="2" xfId="55" applyNumberFormat="1" applyFont="1" applyFill="1" applyBorder="1"/>
    <xf numFmtId="177" fontId="4" fillId="0" borderId="0" xfId="55" applyNumberFormat="1" applyFont="1" applyFill="1"/>
    <xf numFmtId="179" fontId="4" fillId="0" borderId="0" xfId="56" applyNumberFormat="1" applyFont="1" applyFill="1" applyBorder="1" applyAlignment="1">
      <alignment vertical="center"/>
    </xf>
    <xf numFmtId="179" fontId="4" fillId="0" borderId="0" xfId="56" applyNumberFormat="1" applyFont="1" applyFill="1" applyAlignment="1">
      <alignment horizontal="center"/>
    </xf>
    <xf numFmtId="0" fontId="5" fillId="0" borderId="2" xfId="55" applyFont="1" applyFill="1" applyBorder="1"/>
    <xf numFmtId="0" fontId="4" fillId="0" borderId="0" xfId="55" applyFont="1" applyFill="1" applyAlignment="1">
      <alignment horizontal="left" vertical="center" indent="2"/>
    </xf>
    <xf numFmtId="0" fontId="1" fillId="0" borderId="0" xfId="54" applyFont="1">
      <alignment vertical="center"/>
    </xf>
    <xf numFmtId="0" fontId="10" fillId="0" borderId="0" xfId="54" applyFont="1">
      <alignment vertical="center"/>
    </xf>
    <xf numFmtId="0" fontId="11" fillId="0" borderId="0" xfId="54" applyFont="1">
      <alignment vertical="center"/>
    </xf>
    <xf numFmtId="0" fontId="12" fillId="0" borderId="0" xfId="54" applyFont="1">
      <alignment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 2" xfId="49"/>
    <cellStyle name="Comma 3" xfId="50"/>
    <cellStyle name="Normal 2 2" xfId="51"/>
    <cellStyle name="Normal 3" xfId="52"/>
    <cellStyle name="Normal 4" xfId="53"/>
    <cellStyle name="常规 2" xfId="54"/>
    <cellStyle name="常规 5" xfId="55"/>
    <cellStyle name="百分比 2 2" xfId="56"/>
    <cellStyle name="千位分隔 3" xfId="57"/>
    <cellStyle name="Comma 2 2" xfId="5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7:G12"/>
  <sheetViews>
    <sheetView showGridLines="0" tabSelected="1" zoomScale="55" zoomScaleNormal="55" workbookViewId="0">
      <selection activeCell="G12" sqref="G12"/>
    </sheetView>
  </sheetViews>
  <sheetFormatPr defaultColWidth="10.75" defaultRowHeight="14.5" outlineLevelCol="6"/>
  <cols>
    <col min="1" max="2" width="10.75" style="66"/>
    <col min="3" max="3" width="2.33333333333333" style="66" customWidth="1"/>
    <col min="4" max="4" width="10.75" style="66" customWidth="1"/>
    <col min="5" max="5" width="5.08333333333333" style="66" customWidth="1"/>
    <col min="6" max="6" width="6.75" style="66" customWidth="1"/>
    <col min="7" max="8" width="10.75" style="66" customWidth="1"/>
    <col min="9" max="16384" width="10.75" style="66"/>
  </cols>
  <sheetData>
    <row r="7" ht="92" spans="3:3">
      <c r="C7" s="67" t="s">
        <v>0</v>
      </c>
    </row>
    <row r="9" ht="61.5" spans="3:5">
      <c r="C9" s="68"/>
      <c r="D9" s="68" t="s">
        <v>1</v>
      </c>
      <c r="E9" s="68"/>
    </row>
    <row r="10" ht="61.5" spans="3:4">
      <c r="C10" s="68" t="s">
        <v>2</v>
      </c>
      <c r="D10" s="68"/>
    </row>
    <row r="12" ht="46" spans="3:7">
      <c r="C12" s="69"/>
      <c r="E12" s="69"/>
      <c r="F12" s="69"/>
      <c r="G12" s="69" t="s">
        <v>3</v>
      </c>
    </row>
  </sheetData>
  <pageMargins left="0.7" right="0.7" top="0.75" bottom="0.75" header="0.3" footer="0.3"/>
  <pageSetup paperSize="9" scale="7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V142"/>
  <sheetViews>
    <sheetView showGridLines="0" zoomScale="55" zoomScaleNormal="55" workbookViewId="0">
      <pane xSplit="7" ySplit="7" topLeftCell="H8" activePane="bottomRight" state="frozen"/>
      <selection/>
      <selection pane="topRight"/>
      <selection pane="bottomLeft"/>
      <selection pane="bottomRight" activeCell="A1" sqref="A1"/>
    </sheetView>
  </sheetViews>
  <sheetFormatPr defaultColWidth="8.025" defaultRowHeight="14.5"/>
  <cols>
    <col min="1" max="1" width="2.175" style="24" customWidth="1"/>
    <col min="2" max="2" width="52.5916666666667" style="24" customWidth="1"/>
    <col min="3" max="3" width="1.83333333333333" style="22" customWidth="1"/>
    <col min="4" max="5" width="13.525" style="24" customWidth="1"/>
    <col min="6" max="6" width="13.525" style="24" hidden="1" customWidth="1" outlineLevel="1"/>
    <col min="7" max="7" width="4.00833333333333" style="22" customWidth="1" collapsed="1"/>
    <col min="8" max="15" width="13.525" style="24" customWidth="1"/>
    <col min="16" max="19" width="13.525" style="24" hidden="1" customWidth="1" outlineLevel="1"/>
    <col min="20" max="20" width="13.525" style="24" customWidth="1" collapsed="1"/>
    <col min="21" max="35" width="13.525" style="24" customWidth="1"/>
    <col min="36" max="36" width="8.025" style="22"/>
    <col min="37" max="37" width="10.425" style="22" customWidth="1"/>
    <col min="38" max="38" width="9.74166666666667" style="22" customWidth="1"/>
    <col min="39" max="73" width="8.025" style="22"/>
    <col min="74" max="74" width="8.025" style="25"/>
    <col min="75" max="16384" width="8.025" style="22"/>
  </cols>
  <sheetData>
    <row r="1" spans="1:35">
      <c r="A1" s="26" t="s">
        <v>4</v>
      </c>
      <c r="D1" s="27"/>
      <c r="E1" s="27"/>
      <c r="F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>
      <c r="A2" s="26" t="s">
        <v>5</v>
      </c>
      <c r="D2" s="27"/>
      <c r="E2" s="27"/>
      <c r="F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7"/>
      <c r="S2" s="28"/>
      <c r="T2" s="28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>
      <c r="A3" s="29" t="s">
        <v>6</v>
      </c>
      <c r="D3" s="30"/>
      <c r="E3" s="30"/>
      <c r="F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>
      <c r="A4" s="31"/>
      <c r="D4" s="32">
        <v>2023</v>
      </c>
      <c r="E4" s="32">
        <v>2022</v>
      </c>
      <c r="F4" s="32">
        <v>2021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 t="s">
        <v>14</v>
      </c>
      <c r="P4" s="32" t="s">
        <v>15</v>
      </c>
      <c r="Q4" s="32" t="s">
        <v>16</v>
      </c>
      <c r="R4" s="32" t="s">
        <v>17</v>
      </c>
      <c r="S4" s="32" t="s">
        <v>18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>
      <c r="A5" s="29" t="s">
        <v>19</v>
      </c>
      <c r="D5" s="32"/>
      <c r="E5" s="32"/>
      <c r="F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>
      <c r="A6" s="29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2">
      <c r="A7" s="31"/>
      <c r="B7" s="33" t="s">
        <v>20</v>
      </c>
    </row>
    <row r="8" spans="1:35">
      <c r="A8" s="31"/>
      <c r="B8" s="34" t="s">
        <v>21</v>
      </c>
      <c r="D8" s="35">
        <f t="shared" ref="D8:D10" si="0">H8</f>
        <v>2856</v>
      </c>
      <c r="E8" s="35">
        <f t="shared" ref="E8:E10" si="1">L8</f>
        <v>3102</v>
      </c>
      <c r="F8" s="35">
        <f t="shared" ref="F8:F10" si="2">P8</f>
        <v>3108</v>
      </c>
      <c r="H8" s="36">
        <v>2856</v>
      </c>
      <c r="I8" s="36">
        <v>2834</v>
      </c>
      <c r="J8" s="36">
        <v>2844</v>
      </c>
      <c r="K8" s="36">
        <v>2853</v>
      </c>
      <c r="L8" s="36">
        <v>3102</v>
      </c>
      <c r="M8" s="36">
        <v>3303</v>
      </c>
      <c r="N8" s="36">
        <v>3329</v>
      </c>
      <c r="O8" s="36">
        <v>3248</v>
      </c>
      <c r="P8" s="36">
        <v>3108</v>
      </c>
      <c r="Q8" s="36">
        <v>2686</v>
      </c>
      <c r="R8" s="35">
        <v>2366</v>
      </c>
      <c r="S8" s="36">
        <v>1916</v>
      </c>
      <c r="T8" s="36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</row>
    <row r="9" spans="1:23">
      <c r="A9" s="31"/>
      <c r="B9" s="34" t="s">
        <v>22</v>
      </c>
      <c r="D9" s="35">
        <f t="shared" si="0"/>
        <v>56</v>
      </c>
      <c r="E9" s="35">
        <f t="shared" si="1"/>
        <v>53</v>
      </c>
      <c r="F9" s="35">
        <f t="shared" si="2"/>
        <v>41</v>
      </c>
      <c r="G9" s="35"/>
      <c r="H9" s="36">
        <v>56</v>
      </c>
      <c r="I9" s="36">
        <v>55</v>
      </c>
      <c r="J9" s="36">
        <v>55</v>
      </c>
      <c r="K9" s="36">
        <v>53</v>
      </c>
      <c r="L9" s="36">
        <v>53</v>
      </c>
      <c r="M9" s="36">
        <v>53</v>
      </c>
      <c r="N9" s="36">
        <v>53</v>
      </c>
      <c r="O9" s="36">
        <v>43</v>
      </c>
      <c r="P9" s="36">
        <v>41</v>
      </c>
      <c r="Q9" s="36">
        <v>40</v>
      </c>
      <c r="R9" s="35">
        <v>40</v>
      </c>
      <c r="S9" s="36">
        <v>39</v>
      </c>
      <c r="T9" s="36"/>
      <c r="U9" s="35"/>
      <c r="V9" s="35"/>
      <c r="W9" s="35"/>
    </row>
    <row r="10" spans="1:23">
      <c r="A10" s="31"/>
      <c r="B10" s="34" t="s">
        <v>23</v>
      </c>
      <c r="D10" s="35">
        <f t="shared" si="0"/>
        <v>54</v>
      </c>
      <c r="E10" s="35">
        <f t="shared" si="1"/>
        <v>52</v>
      </c>
      <c r="F10" s="35">
        <f t="shared" si="2"/>
        <v>50</v>
      </c>
      <c r="G10" s="35"/>
      <c r="H10" s="36">
        <v>54</v>
      </c>
      <c r="I10" s="36">
        <v>53</v>
      </c>
      <c r="J10" s="36">
        <v>53</v>
      </c>
      <c r="K10" s="36">
        <v>52</v>
      </c>
      <c r="L10" s="36">
        <v>52</v>
      </c>
      <c r="M10" s="36">
        <v>52</v>
      </c>
      <c r="N10" s="36">
        <v>52</v>
      </c>
      <c r="O10" s="36">
        <v>51</v>
      </c>
      <c r="P10" s="36">
        <v>50</v>
      </c>
      <c r="Q10" s="36">
        <v>49</v>
      </c>
      <c r="R10" s="35">
        <v>48</v>
      </c>
      <c r="S10" s="36">
        <v>48</v>
      </c>
      <c r="T10" s="36"/>
      <c r="U10" s="35"/>
      <c r="V10" s="35"/>
      <c r="W10" s="35"/>
    </row>
    <row r="11" spans="1:1">
      <c r="A11" s="31"/>
    </row>
    <row r="12" spans="2:2">
      <c r="B12" s="33" t="s">
        <v>24</v>
      </c>
    </row>
    <row r="13" spans="2:35">
      <c r="B13" s="37" t="s">
        <v>25</v>
      </c>
      <c r="D13" s="38">
        <f t="shared" ref="D13:D15" si="3">SUM(J13,K13,I13,H13)</f>
        <v>600994</v>
      </c>
      <c r="E13" s="38">
        <f t="shared" ref="E13:E15" si="4">SUM(L13:O13)</f>
        <v>710540</v>
      </c>
      <c r="F13" s="38">
        <f t="shared" ref="F13:F15" si="5">SUM(P13:S13)</f>
        <v>988023</v>
      </c>
      <c r="H13" s="39">
        <v>110454</v>
      </c>
      <c r="I13" s="39">
        <v>230455</v>
      </c>
      <c r="J13" s="39">
        <v>178567</v>
      </c>
      <c r="K13" s="39">
        <v>81518</v>
      </c>
      <c r="L13" s="39">
        <v>118065</v>
      </c>
      <c r="M13" s="39">
        <v>263189</v>
      </c>
      <c r="N13" s="39">
        <v>180299</v>
      </c>
      <c r="O13" s="39">
        <v>148987</v>
      </c>
      <c r="P13" s="39">
        <v>205239</v>
      </c>
      <c r="Q13" s="39">
        <v>392112</v>
      </c>
      <c r="R13" s="38">
        <v>246018</v>
      </c>
      <c r="S13" s="39">
        <v>144654</v>
      </c>
      <c r="T13" s="39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2:35">
      <c r="B14" s="37" t="s">
        <v>26</v>
      </c>
      <c r="D14" s="38">
        <f t="shared" si="3"/>
        <v>108808</v>
      </c>
      <c r="E14" s="38">
        <f t="shared" si="4"/>
        <v>121053</v>
      </c>
      <c r="F14" s="38">
        <f t="shared" si="5"/>
        <v>49891</v>
      </c>
      <c r="H14" s="39">
        <v>27022</v>
      </c>
      <c r="I14" s="39">
        <v>35468</v>
      </c>
      <c r="J14" s="39">
        <v>33429</v>
      </c>
      <c r="K14" s="39">
        <v>12889</v>
      </c>
      <c r="L14" s="39">
        <v>20214</v>
      </c>
      <c r="M14" s="39">
        <v>57609</v>
      </c>
      <c r="N14" s="39">
        <v>28558</v>
      </c>
      <c r="O14" s="39">
        <v>14672</v>
      </c>
      <c r="P14" s="39">
        <v>32949</v>
      </c>
      <c r="Q14" s="39">
        <v>4967</v>
      </c>
      <c r="R14" s="38">
        <v>6980</v>
      </c>
      <c r="S14" s="39">
        <v>4995</v>
      </c>
      <c r="T14" s="39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2:35">
      <c r="B15" s="37" t="s">
        <v>27</v>
      </c>
      <c r="D15" s="38">
        <f t="shared" si="3"/>
        <v>709802</v>
      </c>
      <c r="E15" s="38">
        <f t="shared" si="4"/>
        <v>831593</v>
      </c>
      <c r="F15" s="38">
        <f t="shared" si="5"/>
        <v>1037914</v>
      </c>
      <c r="H15" s="39">
        <f t="shared" ref="H15:S15" si="6">H13+H14</f>
        <v>137476</v>
      </c>
      <c r="I15" s="39">
        <f t="shared" si="6"/>
        <v>265923</v>
      </c>
      <c r="J15" s="39">
        <f t="shared" si="6"/>
        <v>211996</v>
      </c>
      <c r="K15" s="39">
        <f t="shared" si="6"/>
        <v>94407</v>
      </c>
      <c r="L15" s="39">
        <f t="shared" si="6"/>
        <v>138279</v>
      </c>
      <c r="M15" s="39">
        <f t="shared" si="6"/>
        <v>320798</v>
      </c>
      <c r="N15" s="39">
        <f t="shared" si="6"/>
        <v>208857</v>
      </c>
      <c r="O15" s="39">
        <f t="shared" si="6"/>
        <v>163659</v>
      </c>
      <c r="P15" s="39">
        <f t="shared" si="6"/>
        <v>238188</v>
      </c>
      <c r="Q15" s="39">
        <f t="shared" si="6"/>
        <v>397079</v>
      </c>
      <c r="R15" s="38">
        <f t="shared" si="6"/>
        <v>252998</v>
      </c>
      <c r="S15" s="39">
        <f t="shared" si="6"/>
        <v>149649</v>
      </c>
      <c r="T15" s="39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2:35">
      <c r="B16" s="40"/>
      <c r="D16" s="41"/>
      <c r="E16" s="41"/>
      <c r="F16" s="41"/>
      <c r="G16" s="23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1"/>
      <c r="S16" s="42"/>
      <c r="T16" s="42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2:35">
      <c r="B17" s="43" t="s">
        <v>28</v>
      </c>
      <c r="D17" s="41"/>
      <c r="E17" s="41"/>
      <c r="F17" s="41"/>
      <c r="G17" s="2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1"/>
      <c r="S17" s="42"/>
      <c r="T17" s="42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2:35">
      <c r="B18" s="40" t="s">
        <v>25</v>
      </c>
      <c r="D18" s="44">
        <f t="shared" ref="D18:D20" si="7">D13/E13-1</f>
        <v>-0.154172882596335</v>
      </c>
      <c r="E18" s="44">
        <f t="shared" ref="E18:E20" si="8">E13/F13-1</f>
        <v>-0.280846700937124</v>
      </c>
      <c r="F18" s="44"/>
      <c r="G18" s="23"/>
      <c r="H18" s="45">
        <f>H13/L13-1</f>
        <v>-0.0644644898996316</v>
      </c>
      <c r="I18" s="45">
        <f t="shared" ref="H18:O18" si="9">I13/M13-1</f>
        <v>-0.124374498934226</v>
      </c>
      <c r="J18" s="45">
        <f t="shared" si="9"/>
        <v>-0.00960626514844787</v>
      </c>
      <c r="K18" s="45">
        <f t="shared" si="9"/>
        <v>-0.452851591078416</v>
      </c>
      <c r="L18" s="45">
        <f t="shared" si="9"/>
        <v>-0.424743835235993</v>
      </c>
      <c r="M18" s="45">
        <f t="shared" si="9"/>
        <v>-0.32879126372057</v>
      </c>
      <c r="N18" s="45">
        <f t="shared" si="9"/>
        <v>-0.267130860343552</v>
      </c>
      <c r="O18" s="45">
        <f t="shared" si="9"/>
        <v>0.0299542356243174</v>
      </c>
      <c r="P18" s="45"/>
      <c r="Q18" s="45"/>
      <c r="R18" s="44"/>
      <c r="S18" s="45"/>
      <c r="T18" s="45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2:35">
      <c r="B19" s="40" t="s">
        <v>26</v>
      </c>
      <c r="D19" s="44">
        <f t="shared" si="7"/>
        <v>-0.101154039965965</v>
      </c>
      <c r="E19" s="44">
        <f t="shared" si="8"/>
        <v>1.42634944178309</v>
      </c>
      <c r="F19" s="44"/>
      <c r="G19" s="23"/>
      <c r="H19" s="45">
        <f t="shared" ref="H19:O19" si="10">H14/L14-1</f>
        <v>0.336796279806075</v>
      </c>
      <c r="I19" s="45">
        <f t="shared" si="10"/>
        <v>-0.3843323091878</v>
      </c>
      <c r="J19" s="45">
        <f t="shared" si="10"/>
        <v>0.170565165627845</v>
      </c>
      <c r="K19" s="45">
        <f t="shared" si="10"/>
        <v>-0.1215239912759</v>
      </c>
      <c r="L19" s="45">
        <f t="shared" si="10"/>
        <v>-0.386506419011199</v>
      </c>
      <c r="M19" s="45">
        <f t="shared" si="10"/>
        <v>10.598349104087</v>
      </c>
      <c r="N19" s="45">
        <f t="shared" si="10"/>
        <v>3.09140401146132</v>
      </c>
      <c r="O19" s="45">
        <f t="shared" si="10"/>
        <v>1.93733733733734</v>
      </c>
      <c r="P19" s="45"/>
      <c r="Q19" s="45"/>
      <c r="R19" s="44"/>
      <c r="S19" s="45"/>
      <c r="T19" s="45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2:35">
      <c r="B20" s="40" t="s">
        <v>27</v>
      </c>
      <c r="D20" s="44">
        <f t="shared" si="7"/>
        <v>-0.146455056740497</v>
      </c>
      <c r="E20" s="44">
        <f t="shared" si="8"/>
        <v>-0.198784292340213</v>
      </c>
      <c r="F20" s="41"/>
      <c r="G20" s="23"/>
      <c r="H20" s="42">
        <f t="shared" ref="H20:O20" si="11">H15/L15-1</f>
        <v>-0.00580710013812658</v>
      </c>
      <c r="I20" s="42">
        <f t="shared" si="11"/>
        <v>-0.171057799612217</v>
      </c>
      <c r="J20" s="42">
        <f t="shared" si="11"/>
        <v>0.0150294220447482</v>
      </c>
      <c r="K20" s="42">
        <f t="shared" si="11"/>
        <v>-0.423148131175187</v>
      </c>
      <c r="L20" s="42">
        <f t="shared" si="11"/>
        <v>-0.419454380573329</v>
      </c>
      <c r="M20" s="42">
        <f t="shared" si="11"/>
        <v>-0.192105349313361</v>
      </c>
      <c r="N20" s="42">
        <f t="shared" si="11"/>
        <v>-0.174471734954426</v>
      </c>
      <c r="O20" s="42">
        <f t="shared" si="11"/>
        <v>0.0936190686205722</v>
      </c>
      <c r="P20" s="42"/>
      <c r="Q20" s="42"/>
      <c r="R20" s="41"/>
      <c r="S20" s="42"/>
      <c r="T20" s="42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2:35">
      <c r="B21" s="40"/>
      <c r="D21" s="41"/>
      <c r="E21" s="41"/>
      <c r="F21" s="4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2:35">
      <c r="B22" s="43" t="s">
        <v>29</v>
      </c>
      <c r="D22" s="41"/>
      <c r="E22" s="41"/>
      <c r="F22" s="4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1"/>
      <c r="S22" s="42"/>
      <c r="T22" s="42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2:35">
      <c r="B23" s="40" t="s">
        <v>25</v>
      </c>
      <c r="D23" s="44">
        <f t="shared" ref="D23:F23" si="12">D13/D$15</f>
        <v>0.846706546332639</v>
      </c>
      <c r="E23" s="44">
        <f t="shared" si="12"/>
        <v>0.854432396617095</v>
      </c>
      <c r="F23" s="44">
        <f t="shared" si="12"/>
        <v>0.951931470237419</v>
      </c>
      <c r="G23" s="23"/>
      <c r="H23" s="45">
        <f t="shared" ref="H23:S23" si="13">H13/H$15</f>
        <v>0.803442055340569</v>
      </c>
      <c r="I23" s="45">
        <f t="shared" si="13"/>
        <v>0.866623045016791</v>
      </c>
      <c r="J23" s="45">
        <f t="shared" si="13"/>
        <v>0.842313062510613</v>
      </c>
      <c r="K23" s="45">
        <f t="shared" si="13"/>
        <v>0.863474106792928</v>
      </c>
      <c r="L23" s="45">
        <f t="shared" si="13"/>
        <v>0.853817282450698</v>
      </c>
      <c r="M23" s="45">
        <f t="shared" si="13"/>
        <v>0.820419703364734</v>
      </c>
      <c r="N23" s="45">
        <f t="shared" si="13"/>
        <v>0.863265296351092</v>
      </c>
      <c r="O23" s="45">
        <f t="shared" si="13"/>
        <v>0.910350179336303</v>
      </c>
      <c r="P23" s="45">
        <f t="shared" si="13"/>
        <v>0.861668094110535</v>
      </c>
      <c r="Q23" s="45">
        <f t="shared" si="13"/>
        <v>0.987491154153204</v>
      </c>
      <c r="R23" s="44">
        <f t="shared" si="13"/>
        <v>0.972410849097621</v>
      </c>
      <c r="S23" s="45">
        <f t="shared" si="13"/>
        <v>0.96662189523485</v>
      </c>
      <c r="T23" s="45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2:35">
      <c r="B24" s="40" t="s">
        <v>26</v>
      </c>
      <c r="D24" s="44">
        <f t="shared" ref="D24:F24" si="14">D14/D$15</f>
        <v>0.153293453667361</v>
      </c>
      <c r="E24" s="44">
        <f t="shared" si="14"/>
        <v>0.145567603382905</v>
      </c>
      <c r="F24" s="44">
        <f t="shared" si="14"/>
        <v>0.0480685297625815</v>
      </c>
      <c r="G24" s="23"/>
      <c r="H24" s="45">
        <f t="shared" ref="H24:S24" si="15">H14/H$15</f>
        <v>0.196557944659431</v>
      </c>
      <c r="I24" s="45">
        <f t="shared" si="15"/>
        <v>0.133376954983209</v>
      </c>
      <c r="J24" s="45">
        <f t="shared" si="15"/>
        <v>0.157686937489387</v>
      </c>
      <c r="K24" s="45">
        <f t="shared" si="15"/>
        <v>0.136525893207072</v>
      </c>
      <c r="L24" s="45">
        <f t="shared" si="15"/>
        <v>0.146182717549303</v>
      </c>
      <c r="M24" s="45">
        <f t="shared" si="15"/>
        <v>0.179580296635266</v>
      </c>
      <c r="N24" s="45">
        <f t="shared" si="15"/>
        <v>0.136734703648908</v>
      </c>
      <c r="O24" s="45">
        <f t="shared" si="15"/>
        <v>0.0896498206636971</v>
      </c>
      <c r="P24" s="45">
        <f t="shared" si="15"/>
        <v>0.138331905889465</v>
      </c>
      <c r="Q24" s="45">
        <f t="shared" si="15"/>
        <v>0.0125088458467962</v>
      </c>
      <c r="R24" s="44">
        <f t="shared" si="15"/>
        <v>0.0275891509023787</v>
      </c>
      <c r="S24" s="45">
        <f t="shared" si="15"/>
        <v>0.0333781047651504</v>
      </c>
      <c r="T24" s="45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2:35">
      <c r="B25" s="40"/>
      <c r="D25" s="41"/>
      <c r="E25" s="41"/>
      <c r="F25" s="41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41"/>
      <c r="S25" s="42"/>
      <c r="T25" s="42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2:35">
      <c r="B26" s="33" t="s">
        <v>30</v>
      </c>
      <c r="C26" s="46"/>
      <c r="D26" s="47"/>
      <c r="E26" s="47"/>
      <c r="F26" s="47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7"/>
      <c r="S26" s="57"/>
      <c r="T26" s="5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2:54">
      <c r="B27" s="48" t="s">
        <v>31</v>
      </c>
      <c r="C27" s="46"/>
      <c r="D27" s="49">
        <f t="shared" ref="D27:D29" si="16">SUM(H27:K27)</f>
        <v>214012</v>
      </c>
      <c r="E27" s="49">
        <f t="shared" ref="E27:E29" si="17">SUM(L27:O27)</f>
        <v>288731</v>
      </c>
      <c r="F27" s="49">
        <f t="shared" ref="F27:F29" si="18">SUM(P27:S27)</f>
        <v>353781</v>
      </c>
      <c r="H27" s="49">
        <v>27117</v>
      </c>
      <c r="I27" s="49">
        <v>57223</v>
      </c>
      <c r="J27" s="49">
        <v>91876</v>
      </c>
      <c r="K27" s="49">
        <v>37796</v>
      </c>
      <c r="L27" s="49">
        <v>71625</v>
      </c>
      <c r="M27" s="49">
        <v>102724</v>
      </c>
      <c r="N27" s="49">
        <v>67600</v>
      </c>
      <c r="O27" s="49">
        <v>46782</v>
      </c>
      <c r="P27" s="49">
        <v>96288</v>
      </c>
      <c r="Q27" s="49">
        <v>94757</v>
      </c>
      <c r="R27" s="49">
        <v>103706</v>
      </c>
      <c r="S27" s="49">
        <v>59030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</row>
    <row r="28" spans="2:54">
      <c r="B28" s="48" t="s">
        <v>32</v>
      </c>
      <c r="C28" s="46"/>
      <c r="D28" s="49">
        <f t="shared" si="16"/>
        <v>386982</v>
      </c>
      <c r="E28" s="49">
        <f t="shared" si="17"/>
        <v>421809</v>
      </c>
      <c r="F28" s="49">
        <f t="shared" si="18"/>
        <v>634242</v>
      </c>
      <c r="H28" s="49">
        <v>83337</v>
      </c>
      <c r="I28" s="49">
        <v>173232</v>
      </c>
      <c r="J28" s="49">
        <v>86691</v>
      </c>
      <c r="K28" s="49">
        <v>43722</v>
      </c>
      <c r="L28" s="49">
        <v>46440</v>
      </c>
      <c r="M28" s="49">
        <v>160465</v>
      </c>
      <c r="N28" s="49">
        <v>112699</v>
      </c>
      <c r="O28" s="49">
        <v>102205</v>
      </c>
      <c r="P28" s="49">
        <v>108951</v>
      </c>
      <c r="Q28" s="49">
        <v>297355</v>
      </c>
      <c r="R28" s="49">
        <v>142312</v>
      </c>
      <c r="S28" s="49">
        <v>85624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</row>
    <row r="29" spans="2:54">
      <c r="B29" s="40" t="s">
        <v>33</v>
      </c>
      <c r="C29" s="46"/>
      <c r="D29" s="49">
        <f t="shared" si="16"/>
        <v>108808</v>
      </c>
      <c r="E29" s="49">
        <f t="shared" si="17"/>
        <v>121053</v>
      </c>
      <c r="F29" s="49">
        <f t="shared" si="18"/>
        <v>49891</v>
      </c>
      <c r="H29" s="49">
        <f t="shared" ref="H29:S29" si="19">H14</f>
        <v>27022</v>
      </c>
      <c r="I29" s="49">
        <f t="shared" si="19"/>
        <v>35468</v>
      </c>
      <c r="J29" s="49">
        <f t="shared" si="19"/>
        <v>33429</v>
      </c>
      <c r="K29" s="49">
        <f t="shared" si="19"/>
        <v>12889</v>
      </c>
      <c r="L29" s="49">
        <f t="shared" si="19"/>
        <v>20214</v>
      </c>
      <c r="M29" s="49">
        <f t="shared" si="19"/>
        <v>57609</v>
      </c>
      <c r="N29" s="49">
        <f t="shared" si="19"/>
        <v>28558</v>
      </c>
      <c r="O29" s="49">
        <f t="shared" si="19"/>
        <v>14672</v>
      </c>
      <c r="P29" s="49">
        <f t="shared" si="19"/>
        <v>32949</v>
      </c>
      <c r="Q29" s="49">
        <f t="shared" si="19"/>
        <v>4967</v>
      </c>
      <c r="R29" s="49">
        <f t="shared" si="19"/>
        <v>6980</v>
      </c>
      <c r="S29" s="49">
        <f t="shared" si="19"/>
        <v>4995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</row>
    <row r="30" s="21" customFormat="1" spans="1:74">
      <c r="A30" s="50"/>
      <c r="B30" s="50"/>
      <c r="T30" s="58"/>
      <c r="U30" s="58"/>
      <c r="V30" s="58"/>
      <c r="W30" s="58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BV30" s="60"/>
    </row>
    <row r="31" spans="2:35">
      <c r="B31" s="43" t="s">
        <v>34</v>
      </c>
      <c r="D31" s="46"/>
      <c r="E31" s="46"/>
      <c r="F31" s="46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46"/>
      <c r="S31" s="51"/>
      <c r="T31" s="45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2:35">
      <c r="B32" s="48" t="s">
        <v>31</v>
      </c>
      <c r="D32" s="46">
        <f t="shared" ref="D32:D34" si="20">D27/E27-1</f>
        <v>-0.258784127786763</v>
      </c>
      <c r="E32" s="46">
        <f t="shared" ref="E32:E34" si="21">E27/F27-1</f>
        <v>-0.183870812734432</v>
      </c>
      <c r="F32" s="46"/>
      <c r="H32" s="51">
        <f t="shared" ref="H32:O32" si="22">H27/L27-1</f>
        <v>-0.621403141361257</v>
      </c>
      <c r="I32" s="51">
        <f t="shared" si="22"/>
        <v>-0.442944199992212</v>
      </c>
      <c r="J32" s="51">
        <f t="shared" si="22"/>
        <v>0.359112426035503</v>
      </c>
      <c r="K32" s="51">
        <f t="shared" si="22"/>
        <v>-0.192082424864264</v>
      </c>
      <c r="L32" s="51">
        <f t="shared" si="22"/>
        <v>-0.256137836490528</v>
      </c>
      <c r="M32" s="51">
        <f t="shared" si="22"/>
        <v>0.0840782211340587</v>
      </c>
      <c r="N32" s="51">
        <f t="shared" si="22"/>
        <v>-0.348157290802847</v>
      </c>
      <c r="O32" s="51">
        <f t="shared" si="22"/>
        <v>-0.207487718109436</v>
      </c>
      <c r="P32" s="51"/>
      <c r="Q32" s="51"/>
      <c r="R32" s="46"/>
      <c r="S32" s="51"/>
      <c r="T32" s="45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2:35">
      <c r="B33" s="48" t="s">
        <v>32</v>
      </c>
      <c r="D33" s="46">
        <f t="shared" si="20"/>
        <v>-0.0825658058505153</v>
      </c>
      <c r="E33" s="46">
        <f t="shared" si="21"/>
        <v>-0.334939975592912</v>
      </c>
      <c r="F33" s="46"/>
      <c r="H33" s="51">
        <f t="shared" ref="H33:O33" si="23">H28/L28-1</f>
        <v>0.794509043927649</v>
      </c>
      <c r="I33" s="51">
        <f t="shared" si="23"/>
        <v>0.0795625214221169</v>
      </c>
      <c r="J33" s="51">
        <f t="shared" si="23"/>
        <v>-0.23077400864249</v>
      </c>
      <c r="K33" s="51">
        <f t="shared" si="23"/>
        <v>-0.572212709750012</v>
      </c>
      <c r="L33" s="51">
        <f t="shared" si="23"/>
        <v>-0.573753338656827</v>
      </c>
      <c r="M33" s="51">
        <f t="shared" si="23"/>
        <v>-0.46035883035429</v>
      </c>
      <c r="N33" s="51">
        <f t="shared" si="23"/>
        <v>-0.208085052560571</v>
      </c>
      <c r="O33" s="51">
        <f t="shared" si="23"/>
        <v>0.193648976922358</v>
      </c>
      <c r="P33" s="51"/>
      <c r="Q33" s="51"/>
      <c r="R33" s="46"/>
      <c r="S33" s="51"/>
      <c r="T33" s="45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2:35">
      <c r="B34" s="40" t="s">
        <v>33</v>
      </c>
      <c r="D34" s="46">
        <f t="shared" si="20"/>
        <v>-0.101154039965965</v>
      </c>
      <c r="E34" s="46">
        <f t="shared" si="21"/>
        <v>1.42634944178309</v>
      </c>
      <c r="F34" s="46"/>
      <c r="H34" s="51">
        <f t="shared" ref="H34:O34" si="24">H29/L29-1</f>
        <v>0.336796279806075</v>
      </c>
      <c r="I34" s="51">
        <f t="shared" si="24"/>
        <v>-0.3843323091878</v>
      </c>
      <c r="J34" s="51">
        <f t="shared" si="24"/>
        <v>0.170565165627845</v>
      </c>
      <c r="K34" s="51">
        <f t="shared" si="24"/>
        <v>-0.1215239912759</v>
      </c>
      <c r="L34" s="51">
        <f t="shared" si="24"/>
        <v>-0.386506419011199</v>
      </c>
      <c r="M34" s="51">
        <f t="shared" si="24"/>
        <v>10.598349104087</v>
      </c>
      <c r="N34" s="51">
        <f t="shared" si="24"/>
        <v>3.09140401146132</v>
      </c>
      <c r="O34" s="51">
        <f t="shared" si="24"/>
        <v>1.93733733733734</v>
      </c>
      <c r="P34" s="51"/>
      <c r="Q34" s="51"/>
      <c r="R34" s="46"/>
      <c r="S34" s="51"/>
      <c r="T34" s="45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2:35">
      <c r="B35" s="52"/>
      <c r="D35" s="46"/>
      <c r="E35" s="46"/>
      <c r="F35" s="46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46"/>
      <c r="S35" s="51"/>
      <c r="T35" s="4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2:35">
      <c r="B36" s="43" t="s">
        <v>35</v>
      </c>
      <c r="D36" s="46"/>
      <c r="E36" s="46"/>
      <c r="F36" s="46"/>
      <c r="G36" s="4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6"/>
      <c r="S36" s="51"/>
      <c r="T36" s="45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2:35">
      <c r="B37" s="48" t="s">
        <v>31</v>
      </c>
      <c r="D37" s="51">
        <f t="shared" ref="D37:F37" si="25">D27/D$15</f>
        <v>0.301509435025542</v>
      </c>
      <c r="E37" s="51">
        <f t="shared" si="25"/>
        <v>0.347202297277635</v>
      </c>
      <c r="F37" s="51">
        <f t="shared" si="25"/>
        <v>0.340857720389165</v>
      </c>
      <c r="G37" s="46"/>
      <c r="H37" s="51">
        <f t="shared" ref="H37:S37" si="26">H27/H$15</f>
        <v>0.197248974366435</v>
      </c>
      <c r="I37" s="51">
        <f t="shared" si="26"/>
        <v>0.215186350936173</v>
      </c>
      <c r="J37" s="51">
        <f t="shared" si="26"/>
        <v>0.433385535576143</v>
      </c>
      <c r="K37" s="51">
        <f t="shared" si="26"/>
        <v>0.400351668838116</v>
      </c>
      <c r="L37" s="51">
        <f t="shared" si="26"/>
        <v>0.51797452975506</v>
      </c>
      <c r="M37" s="51">
        <f t="shared" si="26"/>
        <v>0.320213966421237</v>
      </c>
      <c r="N37" s="51">
        <f t="shared" si="26"/>
        <v>0.323666432056383</v>
      </c>
      <c r="O37" s="51">
        <f t="shared" si="26"/>
        <v>0.285850457353399</v>
      </c>
      <c r="P37" s="51">
        <f t="shared" si="26"/>
        <v>0.404252103380523</v>
      </c>
      <c r="Q37" s="51">
        <f t="shared" si="26"/>
        <v>0.238635133059165</v>
      </c>
      <c r="R37" s="46">
        <f t="shared" si="26"/>
        <v>0.409908378722361</v>
      </c>
      <c r="S37" s="51">
        <f t="shared" si="26"/>
        <v>0.394456361218585</v>
      </c>
      <c r="T37" s="45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2:35">
      <c r="B38" s="48" t="s">
        <v>32</v>
      </c>
      <c r="D38" s="51">
        <f t="shared" ref="D38:F38" si="27">D28/D$15</f>
        <v>0.545197111307097</v>
      </c>
      <c r="E38" s="51">
        <f t="shared" si="27"/>
        <v>0.507230099339461</v>
      </c>
      <c r="F38" s="51">
        <f t="shared" si="27"/>
        <v>0.611073749848253</v>
      </c>
      <c r="G38" s="46"/>
      <c r="H38" s="51">
        <f t="shared" ref="H38:S38" si="28">H28/H$15</f>
        <v>0.606193080974134</v>
      </c>
      <c r="I38" s="51">
        <f t="shared" si="28"/>
        <v>0.651436694080617</v>
      </c>
      <c r="J38" s="51">
        <f t="shared" si="28"/>
        <v>0.40892752693447</v>
      </c>
      <c r="K38" s="51">
        <f t="shared" si="28"/>
        <v>0.463122437954813</v>
      </c>
      <c r="L38" s="51">
        <f t="shared" si="28"/>
        <v>0.335842752695637</v>
      </c>
      <c r="M38" s="51">
        <f t="shared" si="28"/>
        <v>0.500205736943497</v>
      </c>
      <c r="N38" s="51">
        <f t="shared" si="28"/>
        <v>0.539598864294709</v>
      </c>
      <c r="O38" s="51">
        <f t="shared" si="28"/>
        <v>0.624499721982903</v>
      </c>
      <c r="P38" s="51">
        <f t="shared" si="28"/>
        <v>0.457415990730012</v>
      </c>
      <c r="Q38" s="51">
        <f t="shared" si="28"/>
        <v>0.748856021094039</v>
      </c>
      <c r="R38" s="46">
        <f t="shared" si="28"/>
        <v>0.56250247037526</v>
      </c>
      <c r="S38" s="51">
        <f t="shared" si="28"/>
        <v>0.572165534016265</v>
      </c>
      <c r="T38" s="45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2:35">
      <c r="B39" s="40" t="s">
        <v>33</v>
      </c>
      <c r="D39" s="51">
        <f t="shared" ref="D39:F39" si="29">D29/D$15</f>
        <v>0.153293453667361</v>
      </c>
      <c r="E39" s="51">
        <f t="shared" si="29"/>
        <v>0.145567603382905</v>
      </c>
      <c r="F39" s="51">
        <f t="shared" si="29"/>
        <v>0.0480685297625815</v>
      </c>
      <c r="G39" s="46"/>
      <c r="H39" s="51">
        <f t="shared" ref="H39:S39" si="30">H29/H$15</f>
        <v>0.196557944659431</v>
      </c>
      <c r="I39" s="51">
        <f t="shared" si="30"/>
        <v>0.133376954983209</v>
      </c>
      <c r="J39" s="51">
        <f t="shared" si="30"/>
        <v>0.157686937489387</v>
      </c>
      <c r="K39" s="51">
        <f t="shared" si="30"/>
        <v>0.136525893207072</v>
      </c>
      <c r="L39" s="51">
        <f t="shared" si="30"/>
        <v>0.146182717549303</v>
      </c>
      <c r="M39" s="51">
        <f t="shared" si="30"/>
        <v>0.179580296635266</v>
      </c>
      <c r="N39" s="51">
        <f t="shared" si="30"/>
        <v>0.136734703648908</v>
      </c>
      <c r="O39" s="51">
        <f t="shared" si="30"/>
        <v>0.0896498206636971</v>
      </c>
      <c r="P39" s="51">
        <f t="shared" si="30"/>
        <v>0.138331905889465</v>
      </c>
      <c r="Q39" s="51">
        <f t="shared" si="30"/>
        <v>0.0125088458467962</v>
      </c>
      <c r="R39" s="46">
        <f t="shared" si="30"/>
        <v>0.0275891509023787</v>
      </c>
      <c r="S39" s="51">
        <f t="shared" si="30"/>
        <v>0.0333781047651504</v>
      </c>
      <c r="T39" s="51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2:35">
      <c r="B40" s="53" t="s">
        <v>36</v>
      </c>
      <c r="D40" s="44"/>
      <c r="E40" s="44"/>
      <c r="F40" s="44"/>
      <c r="G40" s="23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4"/>
      <c r="S40" s="45"/>
      <c r="T40" s="45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4:35">
      <c r="D41" s="45"/>
      <c r="E41" s="45"/>
      <c r="F41" s="45"/>
      <c r="G41" s="23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4"/>
      <c r="S41" s="45"/>
      <c r="T41" s="45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="22" customFormat="1" spans="1:74">
      <c r="A42" s="29" t="s">
        <v>37</v>
      </c>
      <c r="B42" s="54"/>
      <c r="D42" s="44"/>
      <c r="E42" s="44"/>
      <c r="F42" s="44"/>
      <c r="G42" s="23"/>
      <c r="H42" s="23"/>
      <c r="I42" s="45"/>
      <c r="J42" s="45"/>
      <c r="K42" s="45"/>
      <c r="L42" s="45"/>
      <c r="M42" s="45"/>
      <c r="N42" s="45"/>
      <c r="O42" s="45"/>
      <c r="P42" s="45"/>
      <c r="Q42" s="45"/>
      <c r="R42" s="44"/>
      <c r="S42" s="45"/>
      <c r="T42" s="45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BV42" s="25"/>
    </row>
    <row r="43" spans="2:35">
      <c r="B43" s="37"/>
      <c r="D43" s="38"/>
      <c r="E43" s="38"/>
      <c r="F43" s="38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8"/>
      <c r="S43" s="39"/>
      <c r="T43" s="39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2:2">
      <c r="B44" s="33" t="s">
        <v>38</v>
      </c>
    </row>
    <row r="45" spans="2:35">
      <c r="B45" s="37" t="s">
        <v>39</v>
      </c>
      <c r="D45" s="38">
        <f t="shared" ref="D45:D47" si="31">SUM(J45,K45,I45,H45)</f>
        <v>2358658368</v>
      </c>
      <c r="E45" s="38">
        <f t="shared" ref="E45:E47" si="32">SUM(L45:O45)</f>
        <v>2853895423</v>
      </c>
      <c r="F45" s="55">
        <f t="shared" ref="F45:F47" si="33">SUM(P45:S45)</f>
        <v>3252988512</v>
      </c>
      <c r="H45" s="56">
        <v>414223498</v>
      </c>
      <c r="I45" s="56">
        <v>832593517</v>
      </c>
      <c r="J45" s="56">
        <v>753418841</v>
      </c>
      <c r="K45" s="56">
        <v>358422512</v>
      </c>
      <c r="L45" s="56">
        <v>533376529</v>
      </c>
      <c r="M45" s="56">
        <v>1054308877</v>
      </c>
      <c r="N45" s="56">
        <v>742880411</v>
      </c>
      <c r="O45" s="56">
        <v>523329606</v>
      </c>
      <c r="P45" s="56">
        <v>872081787</v>
      </c>
      <c r="Q45" s="56">
        <v>1120507465</v>
      </c>
      <c r="R45" s="55">
        <v>815184455</v>
      </c>
      <c r="S45" s="56">
        <v>445214805</v>
      </c>
      <c r="T45" s="56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2:35">
      <c r="B46" s="37" t="s">
        <v>40</v>
      </c>
      <c r="D46" s="38">
        <f t="shared" si="31"/>
        <v>293099278</v>
      </c>
      <c r="E46" s="38">
        <f t="shared" si="32"/>
        <v>314701911</v>
      </c>
      <c r="F46" s="30">
        <f t="shared" si="33"/>
        <v>451548907</v>
      </c>
      <c r="H46" s="30">
        <v>64464296</v>
      </c>
      <c r="I46" s="30">
        <v>94429113</v>
      </c>
      <c r="J46" s="30">
        <v>75392363</v>
      </c>
      <c r="K46" s="30">
        <v>58813506</v>
      </c>
      <c r="L46" s="30">
        <v>78894664</v>
      </c>
      <c r="M46" s="30">
        <v>98919447</v>
      </c>
      <c r="N46" s="30">
        <v>84739504</v>
      </c>
      <c r="O46" s="30">
        <v>52148296</v>
      </c>
      <c r="P46" s="30">
        <v>113977456</v>
      </c>
      <c r="Q46" s="30">
        <v>105889136</v>
      </c>
      <c r="R46" s="30">
        <v>129560555</v>
      </c>
      <c r="S46" s="30">
        <v>102121760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2:35">
      <c r="B47" s="37" t="s">
        <v>41</v>
      </c>
      <c r="D47" s="38">
        <f t="shared" si="31"/>
        <v>2651757646</v>
      </c>
      <c r="E47" s="38">
        <f t="shared" si="32"/>
        <v>3168597334</v>
      </c>
      <c r="F47" s="55">
        <f t="shared" si="33"/>
        <v>3704537419</v>
      </c>
      <c r="H47" s="56">
        <f t="shared" ref="H47:S47" si="34">H45+H46</f>
        <v>478687794</v>
      </c>
      <c r="I47" s="56">
        <f t="shared" si="34"/>
        <v>927022630</v>
      </c>
      <c r="J47" s="56">
        <f t="shared" si="34"/>
        <v>828811204</v>
      </c>
      <c r="K47" s="56">
        <f t="shared" si="34"/>
        <v>417236018</v>
      </c>
      <c r="L47" s="56">
        <f t="shared" si="34"/>
        <v>612271193</v>
      </c>
      <c r="M47" s="56">
        <f t="shared" si="34"/>
        <v>1153228324</v>
      </c>
      <c r="N47" s="56">
        <f t="shared" si="34"/>
        <v>827619915</v>
      </c>
      <c r="O47" s="56">
        <f t="shared" si="34"/>
        <v>575477902</v>
      </c>
      <c r="P47" s="56">
        <f t="shared" si="34"/>
        <v>986059243</v>
      </c>
      <c r="Q47" s="56">
        <f t="shared" si="34"/>
        <v>1226396601</v>
      </c>
      <c r="R47" s="55">
        <f t="shared" si="34"/>
        <v>944745010</v>
      </c>
      <c r="S47" s="56">
        <f t="shared" si="34"/>
        <v>547336565</v>
      </c>
      <c r="T47" s="56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="22" customFormat="1" spans="1:74">
      <c r="A48" s="24"/>
      <c r="B48" s="54"/>
      <c r="D48" s="30"/>
      <c r="E48" s="41"/>
      <c r="F48" s="41"/>
      <c r="G48" s="23"/>
      <c r="H48" s="30"/>
      <c r="I48" s="42"/>
      <c r="J48" s="42"/>
      <c r="K48" s="42"/>
      <c r="L48" s="42"/>
      <c r="M48" s="42"/>
      <c r="N48" s="42"/>
      <c r="O48" s="42"/>
      <c r="P48" s="42"/>
      <c r="Q48" s="42"/>
      <c r="R48" s="41"/>
      <c r="S48" s="42"/>
      <c r="T48" s="42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BV48" s="25"/>
    </row>
    <row r="49" spans="2:35">
      <c r="B49" s="43" t="s">
        <v>42</v>
      </c>
      <c r="D49" s="41"/>
      <c r="E49" s="41"/>
      <c r="F49" s="41"/>
      <c r="G49" s="2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1"/>
      <c r="S49" s="42"/>
      <c r="T49" s="42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2:35">
      <c r="B50" s="40" t="s">
        <v>39</v>
      </c>
      <c r="D50" s="41">
        <f t="shared" ref="D50:D52" si="35">D45/E45-1</f>
        <v>-0.173530204018271</v>
      </c>
      <c r="E50" s="41">
        <f t="shared" ref="E50:E52" si="36">E45/F45-1</f>
        <v>-0.122685059454646</v>
      </c>
      <c r="F50" s="41"/>
      <c r="H50" s="42">
        <f t="shared" ref="H50:O50" si="37">H45/L45-1</f>
        <v>-0.223393840039032</v>
      </c>
      <c r="I50" s="42">
        <f t="shared" si="37"/>
        <v>-0.210294501769618</v>
      </c>
      <c r="J50" s="42">
        <f t="shared" si="37"/>
        <v>0.0141859037389531</v>
      </c>
      <c r="K50" s="42">
        <f t="shared" si="37"/>
        <v>-0.315111341130584</v>
      </c>
      <c r="L50" s="42">
        <f t="shared" si="37"/>
        <v>-0.388387033245083</v>
      </c>
      <c r="M50" s="42">
        <f t="shared" si="37"/>
        <v>-0.0590791137656543</v>
      </c>
      <c r="N50" s="42">
        <f t="shared" si="37"/>
        <v>-0.0886965441459504</v>
      </c>
      <c r="O50" s="42">
        <f t="shared" si="37"/>
        <v>0.17545418553635</v>
      </c>
      <c r="P50" s="42"/>
      <c r="Q50" s="42"/>
      <c r="R50" s="41"/>
      <c r="S50" s="42"/>
      <c r="T50" s="42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2:35">
      <c r="B51" s="40" t="s">
        <v>40</v>
      </c>
      <c r="D51" s="41">
        <f t="shared" si="35"/>
        <v>-0.0686447468061292</v>
      </c>
      <c r="E51" s="41">
        <f t="shared" si="36"/>
        <v>-0.303061293867776</v>
      </c>
      <c r="F51" s="41"/>
      <c r="H51" s="42">
        <f t="shared" ref="H51:O51" si="38">H46/L46-1</f>
        <v>-0.182906767940605</v>
      </c>
      <c r="I51" s="42">
        <f t="shared" si="38"/>
        <v>-0.0453938445490906</v>
      </c>
      <c r="J51" s="42">
        <f t="shared" si="38"/>
        <v>-0.110304410089538</v>
      </c>
      <c r="K51" s="42">
        <f t="shared" si="38"/>
        <v>0.127812613474465</v>
      </c>
      <c r="L51" s="42">
        <f t="shared" si="38"/>
        <v>-0.307804659195061</v>
      </c>
      <c r="M51" s="42">
        <f t="shared" si="38"/>
        <v>-0.0658206239401179</v>
      </c>
      <c r="N51" s="42">
        <f t="shared" si="38"/>
        <v>-0.345946735100046</v>
      </c>
      <c r="O51" s="42">
        <f t="shared" si="38"/>
        <v>-0.48935176988724</v>
      </c>
      <c r="P51" s="42"/>
      <c r="Q51" s="42"/>
      <c r="R51" s="41"/>
      <c r="S51" s="42"/>
      <c r="T51" s="42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2:35">
      <c r="B52" s="40" t="s">
        <v>41</v>
      </c>
      <c r="D52" s="41">
        <f t="shared" si="35"/>
        <v>-0.163113085545505</v>
      </c>
      <c r="E52" s="41">
        <f t="shared" si="36"/>
        <v>-0.144671256997229</v>
      </c>
      <c r="F52" s="41"/>
      <c r="G52" s="23"/>
      <c r="H52" s="42">
        <f t="shared" ref="H52:O52" si="39">H47/L47-1</f>
        <v>-0.218176847983766</v>
      </c>
      <c r="I52" s="42">
        <f t="shared" si="39"/>
        <v>-0.196149963795027</v>
      </c>
      <c r="J52" s="42">
        <f t="shared" si="39"/>
        <v>0.00143941558003702</v>
      </c>
      <c r="K52" s="42">
        <f t="shared" si="39"/>
        <v>-0.274974735693674</v>
      </c>
      <c r="L52" s="42">
        <f t="shared" si="39"/>
        <v>-0.379072609129227</v>
      </c>
      <c r="M52" s="42">
        <f t="shared" si="39"/>
        <v>-0.0596611870420538</v>
      </c>
      <c r="N52" s="42">
        <f t="shared" si="39"/>
        <v>-0.123975351825357</v>
      </c>
      <c r="O52" s="42">
        <f t="shared" si="39"/>
        <v>0.0514150502625381</v>
      </c>
      <c r="P52" s="42"/>
      <c r="Q52" s="42"/>
      <c r="R52" s="41"/>
      <c r="S52" s="42"/>
      <c r="T52" s="42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2:35">
      <c r="B53" s="54"/>
      <c r="D53" s="41"/>
      <c r="E53" s="41"/>
      <c r="F53" s="41"/>
      <c r="G53" s="23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1"/>
      <c r="S53" s="42"/>
      <c r="T53" s="42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2:35">
      <c r="B54" s="43" t="s">
        <v>43</v>
      </c>
      <c r="D54" s="41"/>
      <c r="E54" s="41"/>
      <c r="F54" s="41"/>
      <c r="G54" s="23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1"/>
      <c r="S54" s="42"/>
      <c r="T54" s="42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2:35">
      <c r="B55" s="40" t="s">
        <v>39</v>
      </c>
      <c r="D55" s="41">
        <f t="shared" ref="D55:F55" si="40">D45/D47</f>
        <v>0.889469809414099</v>
      </c>
      <c r="E55" s="41">
        <f t="shared" si="40"/>
        <v>0.900681002403444</v>
      </c>
      <c r="F55" s="41">
        <f t="shared" si="40"/>
        <v>0.878109233103147</v>
      </c>
      <c r="G55" s="23"/>
      <c r="H55" s="42">
        <f t="shared" ref="H55:S55" si="41">H45/H47</f>
        <v>0.865331230902453</v>
      </c>
      <c r="I55" s="42">
        <f t="shared" si="41"/>
        <v>0.898137208365668</v>
      </c>
      <c r="J55" s="42">
        <f t="shared" si="41"/>
        <v>0.909035540740591</v>
      </c>
      <c r="K55" s="42">
        <f t="shared" si="41"/>
        <v>0.859040199161329</v>
      </c>
      <c r="L55" s="42">
        <f t="shared" si="41"/>
        <v>0.871144249636452</v>
      </c>
      <c r="M55" s="42">
        <f t="shared" si="41"/>
        <v>0.914223883561153</v>
      </c>
      <c r="N55" s="42">
        <f t="shared" si="41"/>
        <v>0.897610603050798</v>
      </c>
      <c r="O55" s="42">
        <f t="shared" si="41"/>
        <v>0.909382626476594</v>
      </c>
      <c r="P55" s="42">
        <f t="shared" si="41"/>
        <v>0.884411147900979</v>
      </c>
      <c r="Q55" s="42">
        <f t="shared" si="41"/>
        <v>0.913658325607183</v>
      </c>
      <c r="R55" s="41">
        <f t="shared" si="41"/>
        <v>0.862861879524508</v>
      </c>
      <c r="S55" s="42">
        <f t="shared" si="41"/>
        <v>0.813420541344611</v>
      </c>
      <c r="T55" s="42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2:35">
      <c r="B56" s="40" t="s">
        <v>40</v>
      </c>
      <c r="D56" s="41">
        <f t="shared" ref="D56:F56" si="42">D46/D47</f>
        <v>0.110530190585901</v>
      </c>
      <c r="E56" s="41">
        <f t="shared" si="42"/>
        <v>0.0993189975965561</v>
      </c>
      <c r="F56" s="41">
        <f t="shared" si="42"/>
        <v>0.121890766896853</v>
      </c>
      <c r="G56" s="23"/>
      <c r="H56" s="42">
        <f t="shared" ref="H56:S56" si="43">H46/H47</f>
        <v>0.134668769097547</v>
      </c>
      <c r="I56" s="42">
        <f t="shared" si="43"/>
        <v>0.101862791634332</v>
      </c>
      <c r="J56" s="42">
        <f t="shared" si="43"/>
        <v>0.0909644592594093</v>
      </c>
      <c r="K56" s="42">
        <f t="shared" si="43"/>
        <v>0.140959800838671</v>
      </c>
      <c r="L56" s="42">
        <f t="shared" si="43"/>
        <v>0.128855750363548</v>
      </c>
      <c r="M56" s="42">
        <f t="shared" si="43"/>
        <v>0.0857761164388467</v>
      </c>
      <c r="N56" s="42">
        <f t="shared" si="43"/>
        <v>0.102389396949202</v>
      </c>
      <c r="O56" s="42">
        <f t="shared" si="43"/>
        <v>0.0906173735234059</v>
      </c>
      <c r="P56" s="42">
        <f t="shared" si="43"/>
        <v>0.115588852099021</v>
      </c>
      <c r="Q56" s="42">
        <f t="shared" si="43"/>
        <v>0.0863416743928174</v>
      </c>
      <c r="R56" s="41">
        <f t="shared" si="43"/>
        <v>0.137138120475492</v>
      </c>
      <c r="S56" s="42">
        <f t="shared" si="43"/>
        <v>0.186579458655389</v>
      </c>
      <c r="T56" s="42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8" spans="2:2">
      <c r="B58" s="33" t="s">
        <v>44</v>
      </c>
    </row>
    <row r="59" spans="2:35">
      <c r="B59" s="37" t="s">
        <v>45</v>
      </c>
      <c r="D59" s="55">
        <f t="shared" ref="D59:F59" si="44">ROUND(D45/D15,0)</f>
        <v>3323</v>
      </c>
      <c r="E59" s="55">
        <f t="shared" si="44"/>
        <v>3432</v>
      </c>
      <c r="F59" s="55">
        <f t="shared" si="44"/>
        <v>3134</v>
      </c>
      <c r="H59" s="56">
        <f t="shared" ref="H59:S59" si="45">ROUND(H45/H15,0)</f>
        <v>3013</v>
      </c>
      <c r="I59" s="56">
        <f t="shared" si="45"/>
        <v>3131</v>
      </c>
      <c r="J59" s="56">
        <f t="shared" si="45"/>
        <v>3554</v>
      </c>
      <c r="K59" s="56">
        <f t="shared" si="45"/>
        <v>3797</v>
      </c>
      <c r="L59" s="56">
        <f t="shared" si="45"/>
        <v>3857</v>
      </c>
      <c r="M59" s="56">
        <f t="shared" si="45"/>
        <v>3287</v>
      </c>
      <c r="N59" s="56">
        <f t="shared" si="45"/>
        <v>3557</v>
      </c>
      <c r="O59" s="56">
        <f t="shared" si="45"/>
        <v>3198</v>
      </c>
      <c r="P59" s="56">
        <f t="shared" si="45"/>
        <v>3661</v>
      </c>
      <c r="Q59" s="56">
        <f t="shared" si="45"/>
        <v>2822</v>
      </c>
      <c r="R59" s="55">
        <f t="shared" si="45"/>
        <v>3222</v>
      </c>
      <c r="S59" s="56">
        <f t="shared" si="45"/>
        <v>2975</v>
      </c>
      <c r="T59" s="56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</row>
    <row r="60" spans="1:35">
      <c r="A60" s="22"/>
      <c r="B60" s="37" t="s">
        <v>46</v>
      </c>
      <c r="D60" s="55">
        <f t="shared" ref="D60:F60" si="46">ROUND(D46/D15,0)</f>
        <v>413</v>
      </c>
      <c r="E60" s="55">
        <f t="shared" si="46"/>
        <v>378</v>
      </c>
      <c r="F60" s="55">
        <f t="shared" si="46"/>
        <v>435</v>
      </c>
      <c r="H60" s="56">
        <f t="shared" ref="H60:N60" si="47">ROUND(H46/H15,0)</f>
        <v>469</v>
      </c>
      <c r="I60" s="56">
        <f t="shared" si="47"/>
        <v>355</v>
      </c>
      <c r="J60" s="56">
        <f t="shared" si="47"/>
        <v>356</v>
      </c>
      <c r="K60" s="56">
        <f t="shared" si="47"/>
        <v>623</v>
      </c>
      <c r="L60" s="56">
        <f t="shared" si="47"/>
        <v>571</v>
      </c>
      <c r="M60" s="56">
        <f t="shared" si="47"/>
        <v>308</v>
      </c>
      <c r="N60" s="56">
        <f t="shared" si="47"/>
        <v>406</v>
      </c>
      <c r="O60" s="56">
        <f>ROUND(O46/O15,0)-1</f>
        <v>318</v>
      </c>
      <c r="P60" s="56">
        <f t="shared" ref="P60:S60" si="48">ROUND(P46/P15,0)</f>
        <v>479</v>
      </c>
      <c r="Q60" s="56">
        <f t="shared" si="48"/>
        <v>267</v>
      </c>
      <c r="R60" s="55">
        <f t="shared" si="48"/>
        <v>512</v>
      </c>
      <c r="S60" s="56">
        <f t="shared" si="48"/>
        <v>682</v>
      </c>
      <c r="T60" s="56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</row>
    <row r="61" spans="1:35">
      <c r="A61" s="22"/>
      <c r="B61" s="37" t="s">
        <v>47</v>
      </c>
      <c r="D61" s="30">
        <f>ROUND(D47/D15,0)</f>
        <v>3736</v>
      </c>
      <c r="E61" s="30">
        <f t="shared" ref="E61:S61" si="49">E60+E59</f>
        <v>3810</v>
      </c>
      <c r="F61" s="30">
        <f t="shared" si="49"/>
        <v>3569</v>
      </c>
      <c r="H61" s="30">
        <f t="shared" si="49"/>
        <v>3482</v>
      </c>
      <c r="I61" s="30">
        <f t="shared" si="49"/>
        <v>3486</v>
      </c>
      <c r="J61" s="30">
        <f t="shared" si="49"/>
        <v>3910</v>
      </c>
      <c r="K61" s="30">
        <f t="shared" si="49"/>
        <v>4420</v>
      </c>
      <c r="L61" s="30">
        <f t="shared" si="49"/>
        <v>4428</v>
      </c>
      <c r="M61" s="30">
        <f t="shared" si="49"/>
        <v>3595</v>
      </c>
      <c r="N61" s="30">
        <f t="shared" si="49"/>
        <v>3963</v>
      </c>
      <c r="O61" s="30">
        <f t="shared" si="49"/>
        <v>3516</v>
      </c>
      <c r="P61" s="30">
        <f t="shared" si="49"/>
        <v>4140</v>
      </c>
      <c r="Q61" s="30">
        <f t="shared" si="49"/>
        <v>3089</v>
      </c>
      <c r="R61" s="30">
        <f t="shared" si="49"/>
        <v>3734</v>
      </c>
      <c r="S61" s="30">
        <f t="shared" si="49"/>
        <v>3657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</row>
    <row r="62" spans="1:35">
      <c r="A62" s="22"/>
      <c r="B62" s="40"/>
      <c r="D62" s="41"/>
      <c r="E62" s="41"/>
      <c r="F62" s="41"/>
      <c r="G62" s="23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1"/>
      <c r="S62" s="42"/>
      <c r="T62" s="42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>
      <c r="A63" s="22"/>
      <c r="B63" s="43" t="s">
        <v>48</v>
      </c>
      <c r="D63" s="41"/>
      <c r="E63" s="41"/>
      <c r="F63" s="41"/>
      <c r="G63" s="23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1"/>
      <c r="S63" s="42"/>
      <c r="T63" s="42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35">
      <c r="A64" s="22"/>
      <c r="B64" s="40" t="s">
        <v>45</v>
      </c>
      <c r="D64" s="41">
        <f t="shared" ref="D64:D66" si="50">D59/E59-1</f>
        <v>-0.0317599067599068</v>
      </c>
      <c r="E64" s="41">
        <f t="shared" ref="E64:E66" si="51">E59/F59-1</f>
        <v>0.0950861518825781</v>
      </c>
      <c r="F64" s="41"/>
      <c r="G64" s="23"/>
      <c r="H64" s="42">
        <f t="shared" ref="H64:O64" si="52">H59/L59-1</f>
        <v>-0.218822919367384</v>
      </c>
      <c r="I64" s="42">
        <f t="shared" si="52"/>
        <v>-0.0474596896866444</v>
      </c>
      <c r="J64" s="42">
        <f t="shared" si="52"/>
        <v>-0.000843407365757609</v>
      </c>
      <c r="K64" s="42">
        <f t="shared" si="52"/>
        <v>0.187304565353346</v>
      </c>
      <c r="L64" s="42">
        <f t="shared" si="52"/>
        <v>0.0535372848948374</v>
      </c>
      <c r="M64" s="42">
        <f t="shared" si="52"/>
        <v>0.164776754075124</v>
      </c>
      <c r="N64" s="42">
        <f t="shared" si="52"/>
        <v>0.103972687771571</v>
      </c>
      <c r="O64" s="42">
        <f t="shared" si="52"/>
        <v>0.0749579831932774</v>
      </c>
      <c r="P64" s="42"/>
      <c r="Q64" s="42"/>
      <c r="R64" s="41"/>
      <c r="S64" s="42"/>
      <c r="T64" s="42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</row>
    <row r="65" spans="1:35">
      <c r="A65" s="22"/>
      <c r="B65" s="40" t="s">
        <v>46</v>
      </c>
      <c r="D65" s="41">
        <f t="shared" si="50"/>
        <v>0.0925925925925926</v>
      </c>
      <c r="E65" s="41">
        <f t="shared" si="51"/>
        <v>-0.131034482758621</v>
      </c>
      <c r="F65" s="41"/>
      <c r="G65" s="23"/>
      <c r="H65" s="42">
        <f t="shared" ref="H65:O65" si="53">H60/L60-1</f>
        <v>-0.178633975481611</v>
      </c>
      <c r="I65" s="42">
        <f t="shared" si="53"/>
        <v>0.152597402597403</v>
      </c>
      <c r="J65" s="42">
        <f t="shared" si="53"/>
        <v>-0.123152709359606</v>
      </c>
      <c r="K65" s="42">
        <f t="shared" si="53"/>
        <v>0.959119496855346</v>
      </c>
      <c r="L65" s="42">
        <f t="shared" si="53"/>
        <v>0.192066805845512</v>
      </c>
      <c r="M65" s="42">
        <f t="shared" si="53"/>
        <v>0.153558052434457</v>
      </c>
      <c r="N65" s="42">
        <f t="shared" si="53"/>
        <v>-0.20703125</v>
      </c>
      <c r="O65" s="42">
        <f t="shared" si="53"/>
        <v>-0.533724340175953</v>
      </c>
      <c r="P65" s="42"/>
      <c r="Q65" s="42"/>
      <c r="R65" s="41"/>
      <c r="S65" s="42"/>
      <c r="T65" s="42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</row>
    <row r="66" spans="1:35">
      <c r="A66" s="22"/>
      <c r="B66" s="40" t="s">
        <v>47</v>
      </c>
      <c r="D66" s="41">
        <f t="shared" si="50"/>
        <v>-0.0194225721784776</v>
      </c>
      <c r="E66" s="41">
        <f t="shared" si="51"/>
        <v>0.0675259176239844</v>
      </c>
      <c r="F66" s="41"/>
      <c r="G66" s="23"/>
      <c r="H66" s="42">
        <f t="shared" ref="H66:O66" si="54">H61/L61-1</f>
        <v>-0.213640469738031</v>
      </c>
      <c r="I66" s="42">
        <f t="shared" si="54"/>
        <v>-0.0303198887343533</v>
      </c>
      <c r="J66" s="42">
        <f t="shared" si="54"/>
        <v>-0.013373706787787</v>
      </c>
      <c r="K66" s="42">
        <f t="shared" si="54"/>
        <v>0.257110352673493</v>
      </c>
      <c r="L66" s="42">
        <f t="shared" si="54"/>
        <v>0.0695652173913044</v>
      </c>
      <c r="M66" s="42">
        <f t="shared" si="54"/>
        <v>0.163807057300097</v>
      </c>
      <c r="N66" s="42">
        <f t="shared" si="54"/>
        <v>0.0613283342260311</v>
      </c>
      <c r="O66" s="42">
        <f t="shared" si="54"/>
        <v>-0.0385561936013126</v>
      </c>
      <c r="P66" s="42"/>
      <c r="Q66" s="42"/>
      <c r="R66" s="41"/>
      <c r="S66" s="42"/>
      <c r="T66" s="42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</row>
    <row r="67" spans="1:35">
      <c r="A67" s="22"/>
      <c r="D67" s="27"/>
      <c r="E67" s="27"/>
      <c r="F67" s="27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7"/>
      <c r="S67" s="28"/>
      <c r="T67" s="28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2">
      <c r="A68" s="22"/>
      <c r="B68" s="33" t="s">
        <v>49</v>
      </c>
    </row>
    <row r="69" spans="1:35">
      <c r="A69" s="22"/>
      <c r="B69" s="37" t="s">
        <v>50</v>
      </c>
      <c r="D69" s="38">
        <f t="shared" ref="D69:D71" si="55">SUM(J69,K69,I69,H69)</f>
        <v>2010024041</v>
      </c>
      <c r="E69" s="38">
        <f t="shared" ref="E69:E71" si="56">SUM(L69:O69)</f>
        <v>2360172061</v>
      </c>
      <c r="F69" s="30">
        <f t="shared" ref="F69:F71" si="57">SUM(P69:S69)</f>
        <v>2923864629</v>
      </c>
      <c r="H69" s="30">
        <v>355239800</v>
      </c>
      <c r="I69" s="30">
        <v>710943397</v>
      </c>
      <c r="J69" s="30">
        <v>638756294</v>
      </c>
      <c r="K69" s="30">
        <v>305084550</v>
      </c>
      <c r="L69" s="30">
        <v>446685199</v>
      </c>
      <c r="M69" s="30">
        <v>859232260</v>
      </c>
      <c r="N69" s="30">
        <v>596599169</v>
      </c>
      <c r="O69" s="30">
        <v>457655433</v>
      </c>
      <c r="P69" s="30">
        <f t="shared" ref="P69:S69" si="58">P71-P70</f>
        <v>682674285</v>
      </c>
      <c r="Q69" s="30">
        <f t="shared" si="58"/>
        <v>1077328310</v>
      </c>
      <c r="R69" s="30">
        <f t="shared" si="58"/>
        <v>757539099</v>
      </c>
      <c r="S69" s="30">
        <f t="shared" si="58"/>
        <v>406322935</v>
      </c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2:35">
      <c r="B70" s="37" t="s">
        <v>51</v>
      </c>
      <c r="D70" s="38">
        <f t="shared" si="55"/>
        <v>348634327</v>
      </c>
      <c r="E70" s="38">
        <f t="shared" si="56"/>
        <v>493723362</v>
      </c>
      <c r="F70" s="55">
        <f t="shared" si="57"/>
        <v>329123883</v>
      </c>
      <c r="H70" s="56">
        <v>58983698</v>
      </c>
      <c r="I70" s="56">
        <v>121650120</v>
      </c>
      <c r="J70" s="56">
        <v>114662547</v>
      </c>
      <c r="K70" s="56">
        <v>53337962</v>
      </c>
      <c r="L70" s="56">
        <v>86691330</v>
      </c>
      <c r="M70" s="56">
        <v>195076617</v>
      </c>
      <c r="N70" s="56">
        <v>146281242</v>
      </c>
      <c r="O70" s="56">
        <v>65674173</v>
      </c>
      <c r="P70" s="56">
        <v>189407502</v>
      </c>
      <c r="Q70" s="56">
        <v>43179155</v>
      </c>
      <c r="R70" s="55">
        <v>57645356</v>
      </c>
      <c r="S70" s="56">
        <v>38891870</v>
      </c>
      <c r="T70" s="56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2:35">
      <c r="B71" s="37" t="s">
        <v>52</v>
      </c>
      <c r="D71" s="38">
        <f t="shared" si="55"/>
        <v>2358658368</v>
      </c>
      <c r="E71" s="38">
        <f t="shared" si="56"/>
        <v>2853895423</v>
      </c>
      <c r="F71" s="30">
        <f t="shared" si="57"/>
        <v>3252988512</v>
      </c>
      <c r="H71" s="30">
        <f t="shared" ref="H71:O71" si="59">H69+H70</f>
        <v>414223498</v>
      </c>
      <c r="I71" s="30">
        <f t="shared" si="59"/>
        <v>832593517</v>
      </c>
      <c r="J71" s="30">
        <f t="shared" si="59"/>
        <v>753418841</v>
      </c>
      <c r="K71" s="30">
        <f t="shared" si="59"/>
        <v>358422512</v>
      </c>
      <c r="L71" s="30">
        <f t="shared" si="59"/>
        <v>533376529</v>
      </c>
      <c r="M71" s="30">
        <f t="shared" si="59"/>
        <v>1054308877</v>
      </c>
      <c r="N71" s="30">
        <f t="shared" si="59"/>
        <v>742880411</v>
      </c>
      <c r="O71" s="30">
        <f t="shared" si="59"/>
        <v>523329606</v>
      </c>
      <c r="P71" s="30">
        <f t="shared" ref="P71:S71" si="60">P45</f>
        <v>872081787</v>
      </c>
      <c r="Q71" s="30">
        <f t="shared" si="60"/>
        <v>1120507465</v>
      </c>
      <c r="R71" s="30">
        <f t="shared" si="60"/>
        <v>815184455</v>
      </c>
      <c r="S71" s="30">
        <f t="shared" si="60"/>
        <v>445214805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="22" customFormat="1" spans="1:74">
      <c r="A72" s="24"/>
      <c r="B72" s="54"/>
      <c r="D72" s="30"/>
      <c r="E72" s="41"/>
      <c r="F72" s="41"/>
      <c r="G72" s="23"/>
      <c r="H72" s="30"/>
      <c r="I72" s="42"/>
      <c r="J72" s="42"/>
      <c r="K72" s="42"/>
      <c r="L72" s="42"/>
      <c r="M72" s="42"/>
      <c r="N72" s="42"/>
      <c r="O72" s="42"/>
      <c r="P72" s="42"/>
      <c r="Q72" s="42"/>
      <c r="R72" s="41"/>
      <c r="S72" s="42"/>
      <c r="T72" s="42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BV72" s="25"/>
    </row>
    <row r="73" spans="2:35">
      <c r="B73" s="43" t="s">
        <v>53</v>
      </c>
      <c r="D73" s="30"/>
      <c r="E73" s="30"/>
      <c r="F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</row>
    <row r="74" spans="2:35">
      <c r="B74" s="40" t="s">
        <v>50</v>
      </c>
      <c r="D74" s="41">
        <f>D69/SUM(E69)-1</f>
        <v>-0.14835698879159</v>
      </c>
      <c r="E74" s="41">
        <f>E69/SUM(F69)-1</f>
        <v>-0.19279024152113</v>
      </c>
      <c r="F74" s="41"/>
      <c r="H74" s="42">
        <f t="shared" ref="H74:O74" si="61">H69/L69-1</f>
        <v>-0.2047200113295</v>
      </c>
      <c r="I74" s="42">
        <f t="shared" si="61"/>
        <v>-0.172582978902584</v>
      </c>
      <c r="J74" s="42">
        <f t="shared" si="61"/>
        <v>0.0706623930949526</v>
      </c>
      <c r="K74" s="42">
        <f t="shared" si="61"/>
        <v>-0.333375006606772</v>
      </c>
      <c r="L74" s="42">
        <f t="shared" si="61"/>
        <v>-0.345683279984686</v>
      </c>
      <c r="M74" s="42">
        <f t="shared" si="61"/>
        <v>-0.202441584404294</v>
      </c>
      <c r="N74" s="42">
        <f t="shared" si="61"/>
        <v>-0.212450987958841</v>
      </c>
      <c r="O74" s="42">
        <f t="shared" si="61"/>
        <v>0.126334237076723</v>
      </c>
      <c r="P74" s="42"/>
      <c r="Q74" s="42"/>
      <c r="R74" s="41"/>
      <c r="S74" s="42"/>
      <c r="T74" s="42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</row>
    <row r="75" s="23" customFormat="1" spans="1:74">
      <c r="A75" s="52"/>
      <c r="B75" s="40" t="s">
        <v>51</v>
      </c>
      <c r="D75" s="41">
        <f>D70/SUM(E70)-1</f>
        <v>-0.2938670643663</v>
      </c>
      <c r="E75" s="41">
        <f>E70/SUM(F70)-1</f>
        <v>0.500114052798776</v>
      </c>
      <c r="F75" s="41"/>
      <c r="H75" s="42">
        <f t="shared" ref="H75:O75" si="62">H70/L70-1</f>
        <v>-0.319612491814349</v>
      </c>
      <c r="I75" s="42">
        <f t="shared" si="62"/>
        <v>-0.376398248694255</v>
      </c>
      <c r="J75" s="42">
        <f t="shared" si="62"/>
        <v>-0.216150031047727</v>
      </c>
      <c r="K75" s="42">
        <f t="shared" si="62"/>
        <v>-0.187839609339276</v>
      </c>
      <c r="L75" s="42">
        <f t="shared" si="62"/>
        <v>-0.542302553570449</v>
      </c>
      <c r="M75" s="42">
        <f t="shared" si="62"/>
        <v>3.51784239409039</v>
      </c>
      <c r="N75" s="42">
        <f t="shared" si="62"/>
        <v>1.53760670677444</v>
      </c>
      <c r="O75" s="42">
        <f t="shared" si="62"/>
        <v>0.688635002636798</v>
      </c>
      <c r="P75" s="42"/>
      <c r="Q75" s="42"/>
      <c r="R75" s="41"/>
      <c r="S75" s="42"/>
      <c r="T75" s="42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BV75" s="64"/>
    </row>
    <row r="76" spans="2:35">
      <c r="B76" s="37"/>
      <c r="D76" s="30"/>
      <c r="E76" s="30"/>
      <c r="F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2:35">
      <c r="B77" s="43" t="s">
        <v>54</v>
      </c>
      <c r="D77" s="30"/>
      <c r="E77" s="30"/>
      <c r="F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2:35">
      <c r="B78" s="40" t="s">
        <v>50</v>
      </c>
      <c r="D78" s="41">
        <f t="shared" ref="D78:F78" si="63">D69/D71</f>
        <v>0.852189561773789</v>
      </c>
      <c r="E78" s="41">
        <f t="shared" si="63"/>
        <v>0.827000191380173</v>
      </c>
      <c r="F78" s="41">
        <f t="shared" si="63"/>
        <v>0.898824148383589</v>
      </c>
      <c r="G78" s="23"/>
      <c r="H78" s="42">
        <f t="shared" ref="H78:S78" si="64">H69/H71</f>
        <v>0.857604171939082</v>
      </c>
      <c r="I78" s="42">
        <f t="shared" si="64"/>
        <v>0.853890142649285</v>
      </c>
      <c r="J78" s="42">
        <f t="shared" si="64"/>
        <v>0.847810353603833</v>
      </c>
      <c r="K78" s="42">
        <f t="shared" si="64"/>
        <v>0.851186908706225</v>
      </c>
      <c r="L78" s="42">
        <f t="shared" si="64"/>
        <v>0.83746692010889</v>
      </c>
      <c r="M78" s="42">
        <f t="shared" si="64"/>
        <v>0.814972043529517</v>
      </c>
      <c r="N78" s="42">
        <f t="shared" si="64"/>
        <v>0.803089111202853</v>
      </c>
      <c r="O78" s="42">
        <f t="shared" si="64"/>
        <v>0.874507055884012</v>
      </c>
      <c r="P78" s="42">
        <f t="shared" si="64"/>
        <v>0.782809932711047</v>
      </c>
      <c r="Q78" s="42">
        <f t="shared" si="64"/>
        <v>0.96146464316505</v>
      </c>
      <c r="R78" s="41">
        <f t="shared" si="64"/>
        <v>0.929285506309121</v>
      </c>
      <c r="S78" s="42">
        <f t="shared" si="64"/>
        <v>0.912644706413121</v>
      </c>
      <c r="T78" s="42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spans="2:35">
      <c r="B79" s="40" t="s">
        <v>51</v>
      </c>
      <c r="D79" s="41">
        <f t="shared" ref="D79:F79" si="65">D70/D71</f>
        <v>0.147810438226211</v>
      </c>
      <c r="E79" s="41">
        <f t="shared" si="65"/>
        <v>0.172999808619827</v>
      </c>
      <c r="F79" s="41">
        <f t="shared" si="65"/>
        <v>0.101175851616411</v>
      </c>
      <c r="G79" s="23"/>
      <c r="H79" s="42">
        <f t="shared" ref="H79:S79" si="66">H70/H71</f>
        <v>0.142395828060918</v>
      </c>
      <c r="I79" s="42">
        <f t="shared" si="66"/>
        <v>0.146109857350715</v>
      </c>
      <c r="J79" s="42">
        <f t="shared" si="66"/>
        <v>0.152189646396167</v>
      </c>
      <c r="K79" s="42">
        <f t="shared" si="66"/>
        <v>0.148813091293775</v>
      </c>
      <c r="L79" s="42">
        <f t="shared" si="66"/>
        <v>0.16253307989111</v>
      </c>
      <c r="M79" s="42">
        <f t="shared" si="66"/>
        <v>0.185027956470483</v>
      </c>
      <c r="N79" s="42">
        <f t="shared" si="66"/>
        <v>0.196910888797147</v>
      </c>
      <c r="O79" s="42">
        <f t="shared" si="66"/>
        <v>0.125492944115988</v>
      </c>
      <c r="P79" s="42">
        <f t="shared" si="66"/>
        <v>0.217190067288953</v>
      </c>
      <c r="Q79" s="42">
        <f t="shared" si="66"/>
        <v>0.0385353568349498</v>
      </c>
      <c r="R79" s="41">
        <f t="shared" si="66"/>
        <v>0.0707144936908788</v>
      </c>
      <c r="S79" s="42">
        <f t="shared" si="66"/>
        <v>0.0873552935868788</v>
      </c>
      <c r="T79" s="42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spans="2:35">
      <c r="B80" s="37"/>
      <c r="D80" s="30"/>
      <c r="E80" s="30"/>
      <c r="F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2:35">
      <c r="B81" s="33" t="s">
        <v>55</v>
      </c>
      <c r="D81" s="30"/>
      <c r="E81" s="30"/>
      <c r="F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2:35">
      <c r="B82" s="37" t="s">
        <v>56</v>
      </c>
      <c r="D82" s="61">
        <f t="shared" ref="D82:F82" si="67">ROUND(D69/D13,0)</f>
        <v>3344</v>
      </c>
      <c r="E82" s="61">
        <f t="shared" si="67"/>
        <v>3322</v>
      </c>
      <c r="F82" s="61">
        <f t="shared" si="67"/>
        <v>2959</v>
      </c>
      <c r="H82" s="61">
        <f t="shared" ref="H82:S82" si="68">ROUND(H69/H13,0)</f>
        <v>3216</v>
      </c>
      <c r="I82" s="61">
        <f t="shared" si="68"/>
        <v>3085</v>
      </c>
      <c r="J82" s="61">
        <f t="shared" si="68"/>
        <v>3577</v>
      </c>
      <c r="K82" s="61">
        <f t="shared" si="68"/>
        <v>3743</v>
      </c>
      <c r="L82" s="61">
        <f t="shared" si="68"/>
        <v>3783</v>
      </c>
      <c r="M82" s="61">
        <f t="shared" si="68"/>
        <v>3265</v>
      </c>
      <c r="N82" s="61">
        <f t="shared" si="68"/>
        <v>3309</v>
      </c>
      <c r="O82" s="61">
        <f t="shared" si="68"/>
        <v>3072</v>
      </c>
      <c r="P82" s="61">
        <f t="shared" si="68"/>
        <v>3326</v>
      </c>
      <c r="Q82" s="61">
        <f t="shared" si="68"/>
        <v>2748</v>
      </c>
      <c r="R82" s="61">
        <f t="shared" si="68"/>
        <v>3079</v>
      </c>
      <c r="S82" s="61">
        <f t="shared" si="68"/>
        <v>2809</v>
      </c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</row>
    <row r="83" spans="2:35">
      <c r="B83" s="37" t="s">
        <v>57</v>
      </c>
      <c r="D83" s="61">
        <f t="shared" ref="D83:F83" si="69">ROUND(D70/D14,0)</f>
        <v>3204</v>
      </c>
      <c r="E83" s="61">
        <f t="shared" si="69"/>
        <v>4079</v>
      </c>
      <c r="F83" s="61">
        <f t="shared" si="69"/>
        <v>6597</v>
      </c>
      <c r="H83" s="61">
        <f t="shared" ref="H83:S83" si="70">ROUND(H70/H14,0)</f>
        <v>2183</v>
      </c>
      <c r="I83" s="61">
        <f t="shared" si="70"/>
        <v>3430</v>
      </c>
      <c r="J83" s="61">
        <f t="shared" si="70"/>
        <v>3430</v>
      </c>
      <c r="K83" s="61">
        <f t="shared" si="70"/>
        <v>4138</v>
      </c>
      <c r="L83" s="61">
        <f t="shared" si="70"/>
        <v>4289</v>
      </c>
      <c r="M83" s="61">
        <f t="shared" si="70"/>
        <v>3386</v>
      </c>
      <c r="N83" s="61">
        <f t="shared" si="70"/>
        <v>5122</v>
      </c>
      <c r="O83" s="61">
        <f t="shared" si="70"/>
        <v>4476</v>
      </c>
      <c r="P83" s="61">
        <f t="shared" si="70"/>
        <v>5749</v>
      </c>
      <c r="Q83" s="61">
        <f t="shared" si="70"/>
        <v>8693</v>
      </c>
      <c r="R83" s="61">
        <f t="shared" si="70"/>
        <v>8259</v>
      </c>
      <c r="S83" s="61">
        <f t="shared" si="70"/>
        <v>7786</v>
      </c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</row>
    <row r="84" spans="2:35">
      <c r="B84" s="34"/>
      <c r="D84" s="30"/>
      <c r="E84" s="30"/>
      <c r="F84" s="30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2:35">
      <c r="B85" s="43" t="s">
        <v>58</v>
      </c>
      <c r="D85" s="30"/>
      <c r="E85" s="30"/>
      <c r="F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2:35">
      <c r="B86" s="40" t="s">
        <v>56</v>
      </c>
      <c r="D86" s="41">
        <f>D82/E82-1</f>
        <v>0.00662251655629142</v>
      </c>
      <c r="E86" s="41">
        <f>E82/F82-1</f>
        <v>0.122676579925651</v>
      </c>
      <c r="F86" s="41"/>
      <c r="H86" s="42">
        <f t="shared" ref="H86:O86" si="71">H82/L82-1</f>
        <v>-0.149881046788263</v>
      </c>
      <c r="I86" s="42">
        <f t="shared" si="71"/>
        <v>-0.0551301684532925</v>
      </c>
      <c r="J86" s="42">
        <f t="shared" si="71"/>
        <v>0.0809912360229676</v>
      </c>
      <c r="K86" s="42">
        <f t="shared" si="71"/>
        <v>0.218424479166667</v>
      </c>
      <c r="L86" s="42">
        <f t="shared" si="71"/>
        <v>0.13740228502706</v>
      </c>
      <c r="M86" s="42">
        <f t="shared" si="71"/>
        <v>0.188136826783115</v>
      </c>
      <c r="N86" s="42">
        <f t="shared" si="71"/>
        <v>0.074699577784995</v>
      </c>
      <c r="O86" s="42">
        <f t="shared" si="71"/>
        <v>0.0936276254894981</v>
      </c>
      <c r="P86" s="42"/>
      <c r="Q86" s="42"/>
      <c r="R86" s="41"/>
      <c r="S86" s="42"/>
      <c r="T86" s="42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</row>
    <row r="87" spans="2:35">
      <c r="B87" s="40" t="s">
        <v>57</v>
      </c>
      <c r="D87" s="41">
        <f>D83/E83-1</f>
        <v>-0.214513361117921</v>
      </c>
      <c r="E87" s="41">
        <f>E83/F83-1</f>
        <v>-0.381688646354403</v>
      </c>
      <c r="F87" s="41"/>
      <c r="H87" s="42">
        <f t="shared" ref="H87:O87" si="72">H83/L83-1</f>
        <v>-0.49102354861273</v>
      </c>
      <c r="I87" s="42">
        <f t="shared" si="72"/>
        <v>0.012994683992912</v>
      </c>
      <c r="J87" s="42">
        <f t="shared" si="72"/>
        <v>-0.330339711050371</v>
      </c>
      <c r="K87" s="42">
        <f t="shared" si="72"/>
        <v>-0.0755138516532619</v>
      </c>
      <c r="L87" s="42">
        <f t="shared" si="72"/>
        <v>-0.253957209949556</v>
      </c>
      <c r="M87" s="42">
        <f t="shared" si="72"/>
        <v>-0.610491199815944</v>
      </c>
      <c r="N87" s="42">
        <f t="shared" si="72"/>
        <v>-0.379828066351859</v>
      </c>
      <c r="O87" s="42">
        <f t="shared" si="72"/>
        <v>-0.425122013871051</v>
      </c>
      <c r="P87" s="42"/>
      <c r="Q87" s="42"/>
      <c r="R87" s="41"/>
      <c r="S87" s="42"/>
      <c r="T87" s="42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</row>
    <row r="89" spans="2:2">
      <c r="B89" s="33" t="s">
        <v>59</v>
      </c>
    </row>
    <row r="90" spans="2:35">
      <c r="B90" s="37" t="s">
        <v>60</v>
      </c>
      <c r="D90" s="38">
        <f>SUM(J90,K90,I90,H90)</f>
        <v>2081010633.308</v>
      </c>
      <c r="E90" s="38">
        <f>SUM(L90:O90)</f>
        <v>2498916443</v>
      </c>
      <c r="F90" s="55">
        <f>SUM(P90:S90)</f>
        <v>2891758187.7345</v>
      </c>
      <c r="H90" s="56">
        <v>387743580</v>
      </c>
      <c r="I90" s="56">
        <v>729071439</v>
      </c>
      <c r="J90" s="56">
        <v>637333754</v>
      </c>
      <c r="K90" s="56">
        <v>326861860.308001</v>
      </c>
      <c r="L90" s="56">
        <v>474737508</v>
      </c>
      <c r="M90" s="56">
        <v>898390604</v>
      </c>
      <c r="N90" s="56">
        <v>659994763</v>
      </c>
      <c r="O90" s="56">
        <v>465793568</v>
      </c>
      <c r="P90" s="56">
        <v>763551340</v>
      </c>
      <c r="Q90" s="56">
        <v>981194346.734503</v>
      </c>
      <c r="R90" s="55">
        <v>730010232</v>
      </c>
      <c r="S90" s="56">
        <v>417002269</v>
      </c>
      <c r="T90" s="56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</row>
    <row r="91" spans="2:35">
      <c r="B91" s="37" t="s">
        <v>61</v>
      </c>
      <c r="D91" s="56">
        <f t="shared" ref="D91:F91" si="73">D90/D15</f>
        <v>2931.818497705</v>
      </c>
      <c r="E91" s="56">
        <f t="shared" si="73"/>
        <v>3004.9753220626</v>
      </c>
      <c r="F91" s="55">
        <f t="shared" si="73"/>
        <v>2786.12504285953</v>
      </c>
      <c r="H91" s="56">
        <f t="shared" ref="H91:S91" si="74">ROUND(H90/H15,0)</f>
        <v>2820</v>
      </c>
      <c r="I91" s="56">
        <f t="shared" si="74"/>
        <v>2742</v>
      </c>
      <c r="J91" s="56">
        <f t="shared" si="74"/>
        <v>3006</v>
      </c>
      <c r="K91" s="56">
        <f t="shared" si="74"/>
        <v>3462</v>
      </c>
      <c r="L91" s="56">
        <f t="shared" si="74"/>
        <v>3433</v>
      </c>
      <c r="M91" s="56">
        <f t="shared" si="74"/>
        <v>2800</v>
      </c>
      <c r="N91" s="56">
        <f t="shared" si="74"/>
        <v>3160</v>
      </c>
      <c r="O91" s="56">
        <f t="shared" si="74"/>
        <v>2846</v>
      </c>
      <c r="P91" s="56">
        <f t="shared" si="74"/>
        <v>3206</v>
      </c>
      <c r="Q91" s="56">
        <f t="shared" si="74"/>
        <v>2471</v>
      </c>
      <c r="R91" s="56">
        <f t="shared" si="74"/>
        <v>2885</v>
      </c>
      <c r="S91" s="56">
        <f t="shared" si="74"/>
        <v>2787</v>
      </c>
      <c r="T91" s="56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</row>
    <row r="92" s="23" customFormat="1" spans="1:74">
      <c r="A92" s="52"/>
      <c r="B92" s="40"/>
      <c r="D92" s="41"/>
      <c r="E92" s="41"/>
      <c r="F92" s="41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1"/>
      <c r="S92" s="42"/>
      <c r="T92" s="42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BV92" s="64"/>
    </row>
    <row r="93" s="23" customFormat="1" spans="1:74">
      <c r="A93" s="52"/>
      <c r="B93" s="43" t="s">
        <v>62</v>
      </c>
      <c r="D93" s="41"/>
      <c r="E93" s="41"/>
      <c r="F93" s="41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1"/>
      <c r="S93" s="42"/>
      <c r="T93" s="42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BV93" s="64"/>
    </row>
    <row r="94" s="23" customFormat="1" spans="1:74">
      <c r="A94" s="52"/>
      <c r="B94" s="40" t="s">
        <v>60</v>
      </c>
      <c r="D94" s="41">
        <f>D90/SUM(E90)-1</f>
        <v>-0.167234807255218</v>
      </c>
      <c r="E94" s="41">
        <f>E90/SUM(F90)-1</f>
        <v>-0.135848753329637</v>
      </c>
      <c r="F94" s="41"/>
      <c r="H94" s="42">
        <f t="shared" ref="H94:O94" si="75">H90/L90-1</f>
        <v>-0.183246376226923</v>
      </c>
      <c r="I94" s="42">
        <f t="shared" si="75"/>
        <v>-0.188469429940743</v>
      </c>
      <c r="J94" s="42">
        <f t="shared" si="75"/>
        <v>-0.0343351345653026</v>
      </c>
      <c r="K94" s="42">
        <f t="shared" si="75"/>
        <v>-0.298268841041616</v>
      </c>
      <c r="L94" s="42">
        <f t="shared" si="75"/>
        <v>-0.378250704137328</v>
      </c>
      <c r="M94" s="42">
        <f t="shared" si="75"/>
        <v>-0.0843907662229005</v>
      </c>
      <c r="N94" s="42">
        <f t="shared" si="75"/>
        <v>-0.0959102570496574</v>
      </c>
      <c r="O94" s="42">
        <f t="shared" si="75"/>
        <v>0.117004876537015</v>
      </c>
      <c r="P94" s="42"/>
      <c r="Q94" s="42"/>
      <c r="R94" s="41"/>
      <c r="S94" s="42"/>
      <c r="T94" s="42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BV94" s="64"/>
    </row>
    <row r="95" s="23" customFormat="1" spans="1:74">
      <c r="A95" s="52"/>
      <c r="B95" s="40" t="s">
        <v>61</v>
      </c>
      <c r="D95" s="41">
        <f>D91/E91-1</f>
        <v>-0.024345232994255</v>
      </c>
      <c r="E95" s="41">
        <f>E91/F91-1</f>
        <v>0.0785500563816952</v>
      </c>
      <c r="F95" s="41"/>
      <c r="H95" s="42">
        <f t="shared" ref="H95:O95" si="76">H91/L91-1</f>
        <v>-0.178561025342266</v>
      </c>
      <c r="I95" s="42">
        <f t="shared" si="76"/>
        <v>-0.0207142857142857</v>
      </c>
      <c r="J95" s="42">
        <f t="shared" si="76"/>
        <v>-0.0487341772151899</v>
      </c>
      <c r="K95" s="42">
        <f t="shared" si="76"/>
        <v>0.216444132115249</v>
      </c>
      <c r="L95" s="42">
        <f t="shared" si="76"/>
        <v>0.070804741110418</v>
      </c>
      <c r="M95" s="42">
        <f t="shared" si="76"/>
        <v>0.13314447592068</v>
      </c>
      <c r="N95" s="42">
        <f t="shared" si="76"/>
        <v>0.0953206239168112</v>
      </c>
      <c r="O95" s="42">
        <f t="shared" si="76"/>
        <v>0.0211697165410836</v>
      </c>
      <c r="P95" s="42"/>
      <c r="Q95" s="42"/>
      <c r="R95" s="41"/>
      <c r="S95" s="42"/>
      <c r="T95" s="42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BV95" s="64"/>
    </row>
    <row r="96" s="23" customFormat="1" spans="1:74">
      <c r="A96" s="52"/>
      <c r="B96" s="40"/>
      <c r="D96" s="41"/>
      <c r="E96" s="41"/>
      <c r="F96" s="41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1"/>
      <c r="S96" s="42"/>
      <c r="T96" s="42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BV96" s="64"/>
    </row>
    <row r="97" spans="4:35">
      <c r="D97" s="27"/>
      <c r="E97" s="27"/>
      <c r="F97" s="27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7"/>
      <c r="S97" s="28"/>
      <c r="T97" s="28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2:35">
      <c r="B98" s="33" t="s">
        <v>63</v>
      </c>
      <c r="D98" s="27">
        <f t="shared" ref="D98:F98" si="77">(D47-D90)/D47</f>
        <v>0.215233474881437</v>
      </c>
      <c r="E98" s="27">
        <f t="shared" si="77"/>
        <v>0.211349319717631</v>
      </c>
      <c r="F98" s="27">
        <f t="shared" si="77"/>
        <v>0.219401004588826</v>
      </c>
      <c r="H98" s="28">
        <f t="shared" ref="H98:S98" si="78">(H47-H90)/H47</f>
        <v>0.18998649044308</v>
      </c>
      <c r="I98" s="28">
        <f t="shared" si="78"/>
        <v>0.213534367548287</v>
      </c>
      <c r="J98" s="28">
        <f t="shared" si="78"/>
        <v>0.23102661869904</v>
      </c>
      <c r="K98" s="28">
        <f t="shared" si="78"/>
        <v>0.216602004125154</v>
      </c>
      <c r="L98" s="28">
        <f t="shared" si="78"/>
        <v>0.224628704685768</v>
      </c>
      <c r="M98" s="28">
        <f t="shared" si="78"/>
        <v>0.220977680392109</v>
      </c>
      <c r="N98" s="28">
        <f t="shared" si="78"/>
        <v>0.202538809134384</v>
      </c>
      <c r="O98" s="28">
        <f t="shared" si="78"/>
        <v>0.190596951887824</v>
      </c>
      <c r="P98" s="28">
        <f t="shared" si="78"/>
        <v>0.225653686205546</v>
      </c>
      <c r="Q98" s="28">
        <f t="shared" si="78"/>
        <v>0.19993716067507</v>
      </c>
      <c r="R98" s="27">
        <f t="shared" si="78"/>
        <v>0.227293900181595</v>
      </c>
      <c r="S98" s="28">
        <f t="shared" si="78"/>
        <v>0.238124591584704</v>
      </c>
      <c r="T98" s="28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="22" customFormat="1" spans="1:74">
      <c r="A99" s="24"/>
      <c r="B99" s="54"/>
      <c r="D99" s="30"/>
      <c r="E99" s="41"/>
      <c r="F99" s="41"/>
      <c r="G99" s="23"/>
      <c r="H99" s="30"/>
      <c r="I99" s="42"/>
      <c r="J99" s="42"/>
      <c r="K99" s="42"/>
      <c r="L99" s="42"/>
      <c r="M99" s="42"/>
      <c r="N99" s="42"/>
      <c r="O99" s="42"/>
      <c r="P99" s="42"/>
      <c r="Q99" s="42"/>
      <c r="R99" s="41"/>
      <c r="S99" s="42"/>
      <c r="T99" s="42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BV99" s="25"/>
    </row>
    <row r="100" spans="2:2">
      <c r="B100" s="33" t="s">
        <v>64</v>
      </c>
    </row>
    <row r="101" spans="2:39">
      <c r="B101" s="37" t="s">
        <v>65</v>
      </c>
      <c r="D101" s="38">
        <f t="shared" ref="D101:D104" si="79">SUM(I101,J101,K101,H101)</f>
        <v>495734694</v>
      </c>
      <c r="E101" s="38">
        <f t="shared" ref="E101:E104" si="80">SUM(L101:O101)</f>
        <v>440408982</v>
      </c>
      <c r="F101" s="55">
        <f t="shared" ref="F101:F104" si="81">SUM(P101:S101)</f>
        <v>332007462</v>
      </c>
      <c r="G101" s="46"/>
      <c r="H101" s="56">
        <v>191169312</v>
      </c>
      <c r="I101" s="56">
        <v>122663357</v>
      </c>
      <c r="J101" s="56">
        <v>109541946</v>
      </c>
      <c r="K101" s="56">
        <v>72360079</v>
      </c>
      <c r="L101" s="56">
        <v>107463926</v>
      </c>
      <c r="M101" s="56">
        <v>170366673</v>
      </c>
      <c r="N101" s="56">
        <v>92531147</v>
      </c>
      <c r="O101" s="56">
        <v>70047236</v>
      </c>
      <c r="P101" s="56">
        <v>99766838</v>
      </c>
      <c r="Q101" s="56">
        <v>89848749</v>
      </c>
      <c r="R101" s="55">
        <v>68873391</v>
      </c>
      <c r="S101" s="56">
        <v>73518484</v>
      </c>
      <c r="T101" s="56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K101" s="55"/>
      <c r="AL101" s="55"/>
      <c r="AM101" s="63"/>
    </row>
    <row r="102" spans="1:39">
      <c r="A102" s="22"/>
      <c r="B102" s="37" t="s">
        <v>66</v>
      </c>
      <c r="D102" s="38">
        <f t="shared" si="79"/>
        <v>150985739</v>
      </c>
      <c r="E102" s="38">
        <f t="shared" si="80"/>
        <v>176478130</v>
      </c>
      <c r="F102" s="55">
        <f t="shared" si="81"/>
        <v>135218399</v>
      </c>
      <c r="G102" s="46"/>
      <c r="H102" s="56">
        <v>35634011</v>
      </c>
      <c r="I102" s="56">
        <v>39059530</v>
      </c>
      <c r="J102" s="56">
        <v>41288064</v>
      </c>
      <c r="K102" s="56">
        <v>35004134</v>
      </c>
      <c r="L102" s="56">
        <v>40341909</v>
      </c>
      <c r="M102" s="56">
        <v>49836811</v>
      </c>
      <c r="N102" s="56">
        <v>44450826</v>
      </c>
      <c r="O102" s="56">
        <v>41848584</v>
      </c>
      <c r="P102" s="56">
        <v>45022809</v>
      </c>
      <c r="Q102" s="56">
        <v>33738673</v>
      </c>
      <c r="R102" s="55">
        <v>30847683</v>
      </c>
      <c r="S102" s="56">
        <v>25609234</v>
      </c>
      <c r="T102" s="56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K102" s="55"/>
      <c r="AL102" s="55"/>
      <c r="AM102" s="63"/>
    </row>
    <row r="103" spans="1:39">
      <c r="A103" s="22"/>
      <c r="B103" s="37" t="s">
        <v>67</v>
      </c>
      <c r="D103" s="38">
        <f t="shared" si="79"/>
        <v>244518817</v>
      </c>
      <c r="E103" s="38">
        <f t="shared" si="80"/>
        <v>158460764</v>
      </c>
      <c r="F103" s="55">
        <f t="shared" si="81"/>
        <v>141798910</v>
      </c>
      <c r="G103" s="46"/>
      <c r="H103" s="56">
        <v>19396568</v>
      </c>
      <c r="I103" s="56">
        <v>126821515</v>
      </c>
      <c r="J103" s="56">
        <v>47976084</v>
      </c>
      <c r="K103" s="56">
        <v>50324650</v>
      </c>
      <c r="L103" s="56">
        <v>47773658</v>
      </c>
      <c r="M103" s="56">
        <v>43602146</v>
      </c>
      <c r="N103" s="56">
        <v>36024525</v>
      </c>
      <c r="O103" s="56">
        <v>31060435</v>
      </c>
      <c r="P103" s="56">
        <v>43681411</v>
      </c>
      <c r="Q103" s="56">
        <v>29618276</v>
      </c>
      <c r="R103" s="55">
        <v>37185424</v>
      </c>
      <c r="S103" s="56">
        <v>31313799</v>
      </c>
      <c r="T103" s="56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K103" s="55"/>
      <c r="AL103" s="55"/>
      <c r="AM103" s="63"/>
    </row>
    <row r="104" spans="1:39">
      <c r="A104" s="22"/>
      <c r="B104" s="37" t="s">
        <v>68</v>
      </c>
      <c r="D104" s="38">
        <f t="shared" si="79"/>
        <v>891239250</v>
      </c>
      <c r="E104" s="38">
        <f t="shared" si="80"/>
        <v>775347876</v>
      </c>
      <c r="F104" s="55">
        <f t="shared" si="81"/>
        <v>609024771</v>
      </c>
      <c r="G104" s="46"/>
      <c r="H104" s="56">
        <f t="shared" ref="H104:S104" si="82">H103+H102+H101</f>
        <v>246199891</v>
      </c>
      <c r="I104" s="56">
        <f t="shared" si="82"/>
        <v>288544402</v>
      </c>
      <c r="J104" s="56">
        <f t="shared" si="82"/>
        <v>198806094</v>
      </c>
      <c r="K104" s="56">
        <f t="shared" si="82"/>
        <v>157688863</v>
      </c>
      <c r="L104" s="56">
        <f t="shared" si="82"/>
        <v>195579493</v>
      </c>
      <c r="M104" s="56">
        <f t="shared" si="82"/>
        <v>263805630</v>
      </c>
      <c r="N104" s="56">
        <f t="shared" si="82"/>
        <v>173006498</v>
      </c>
      <c r="O104" s="56">
        <f t="shared" si="82"/>
        <v>142956255</v>
      </c>
      <c r="P104" s="56">
        <f t="shared" si="82"/>
        <v>188471058</v>
      </c>
      <c r="Q104" s="56">
        <f t="shared" si="82"/>
        <v>153205698</v>
      </c>
      <c r="R104" s="55">
        <f t="shared" si="82"/>
        <v>136906498</v>
      </c>
      <c r="S104" s="56">
        <f t="shared" si="82"/>
        <v>130441517</v>
      </c>
      <c r="T104" s="56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K104" s="55"/>
      <c r="AL104" s="55"/>
      <c r="AM104" s="63"/>
    </row>
    <row r="105" s="22" customFormat="1" spans="1:74">
      <c r="A105" s="24"/>
      <c r="B105" s="54"/>
      <c r="D105" s="30"/>
      <c r="E105" s="41"/>
      <c r="F105" s="41"/>
      <c r="G105" s="23"/>
      <c r="H105" s="30"/>
      <c r="I105" s="42"/>
      <c r="J105" s="42"/>
      <c r="K105" s="42"/>
      <c r="L105" s="42"/>
      <c r="M105" s="42"/>
      <c r="N105" s="42"/>
      <c r="O105" s="42"/>
      <c r="P105" s="42"/>
      <c r="Q105" s="42"/>
      <c r="R105" s="41"/>
      <c r="S105" s="42"/>
      <c r="T105" s="42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BV105" s="25"/>
    </row>
    <row r="106" spans="1:35">
      <c r="A106" s="22"/>
      <c r="B106" s="43" t="s">
        <v>69</v>
      </c>
      <c r="D106" s="41"/>
      <c r="E106" s="41"/>
      <c r="F106" s="41"/>
      <c r="G106" s="23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1"/>
      <c r="S106" s="42"/>
      <c r="T106" s="42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</row>
    <row r="107" spans="1:35">
      <c r="A107" s="22"/>
      <c r="B107" s="40" t="s">
        <v>65</v>
      </c>
      <c r="D107" s="41">
        <f t="shared" ref="D107:F107" si="83">D101/D47</f>
        <v>0.186945701749096</v>
      </c>
      <c r="E107" s="41">
        <f t="shared" si="83"/>
        <v>0.138991779508958</v>
      </c>
      <c r="F107" s="41">
        <f t="shared" si="83"/>
        <v>0.0896218405831684</v>
      </c>
      <c r="G107" s="23"/>
      <c r="H107" s="42">
        <f t="shared" ref="H107:S107" si="84">H101/H47</f>
        <v>0.399361158559226</v>
      </c>
      <c r="I107" s="42">
        <f t="shared" si="84"/>
        <v>0.132319700760703</v>
      </c>
      <c r="J107" s="42">
        <f t="shared" si="84"/>
        <v>0.132167549704118</v>
      </c>
      <c r="K107" s="42">
        <f t="shared" si="84"/>
        <v>0.173427211166606</v>
      </c>
      <c r="L107" s="42">
        <f t="shared" si="84"/>
        <v>0.175516874268491</v>
      </c>
      <c r="M107" s="42">
        <f t="shared" si="84"/>
        <v>0.147730219120078</v>
      </c>
      <c r="N107" s="42">
        <f t="shared" si="84"/>
        <v>0.111803915448313</v>
      </c>
      <c r="O107" s="42">
        <f t="shared" si="84"/>
        <v>0.121720114285118</v>
      </c>
      <c r="P107" s="42">
        <f t="shared" si="84"/>
        <v>0.101177326522966</v>
      </c>
      <c r="Q107" s="42">
        <f t="shared" si="84"/>
        <v>0.073262392383294</v>
      </c>
      <c r="R107" s="41">
        <f t="shared" si="84"/>
        <v>0.0729015663178787</v>
      </c>
      <c r="S107" s="42">
        <f t="shared" si="84"/>
        <v>0.134320432255426</v>
      </c>
      <c r="T107" s="42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</row>
    <row r="108" spans="1:35">
      <c r="A108" s="22"/>
      <c r="B108" s="40" t="s">
        <v>66</v>
      </c>
      <c r="D108" s="41">
        <f t="shared" ref="D108:F108" si="85">D102/D47</f>
        <v>0.0569379857272221</v>
      </c>
      <c r="E108" s="41">
        <f t="shared" si="85"/>
        <v>0.0556959788188725</v>
      </c>
      <c r="F108" s="41">
        <f t="shared" si="85"/>
        <v>0.0365007512966358</v>
      </c>
      <c r="G108" s="23"/>
      <c r="H108" s="42">
        <f t="shared" ref="H108:S108" si="86">H102/H47</f>
        <v>0.0744410270047537</v>
      </c>
      <c r="I108" s="42">
        <f t="shared" si="86"/>
        <v>0.0421343867301276</v>
      </c>
      <c r="J108" s="42">
        <f t="shared" si="86"/>
        <v>0.0498160061069831</v>
      </c>
      <c r="K108" s="42">
        <f t="shared" si="86"/>
        <v>0.0838952834604035</v>
      </c>
      <c r="L108" s="42">
        <f t="shared" si="86"/>
        <v>0.0658889548638294</v>
      </c>
      <c r="M108" s="42">
        <f t="shared" si="86"/>
        <v>0.0432150424706357</v>
      </c>
      <c r="N108" s="42">
        <f t="shared" si="86"/>
        <v>0.0537092271396103</v>
      </c>
      <c r="O108" s="42">
        <f t="shared" si="86"/>
        <v>0.0727197062729265</v>
      </c>
      <c r="P108" s="42">
        <f t="shared" si="86"/>
        <v>0.0456593346896906</v>
      </c>
      <c r="Q108" s="42">
        <f t="shared" si="86"/>
        <v>0.0275104097422397</v>
      </c>
      <c r="R108" s="41">
        <f t="shared" si="86"/>
        <v>0.0326518612678356</v>
      </c>
      <c r="S108" s="42">
        <f t="shared" si="86"/>
        <v>0.0467888236189738</v>
      </c>
      <c r="T108" s="42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</row>
    <row r="109" spans="1:35">
      <c r="A109" s="22"/>
      <c r="B109" s="40" t="s">
        <v>67</v>
      </c>
      <c r="D109" s="41">
        <f t="shared" ref="D109:F109" si="87">D103/D47</f>
        <v>0.0922100921887942</v>
      </c>
      <c r="E109" s="41">
        <f t="shared" si="87"/>
        <v>0.0500097510970133</v>
      </c>
      <c r="F109" s="41">
        <f t="shared" si="87"/>
        <v>0.0382770894073671</v>
      </c>
      <c r="G109" s="23"/>
      <c r="H109" s="42">
        <f t="shared" ref="H109:S109" si="88">H103/H47</f>
        <v>0.0405202895146309</v>
      </c>
      <c r="I109" s="42">
        <f t="shared" si="88"/>
        <v>0.136805198595853</v>
      </c>
      <c r="J109" s="42">
        <f t="shared" si="88"/>
        <v>0.057885419222687</v>
      </c>
      <c r="K109" s="42">
        <f t="shared" si="88"/>
        <v>0.120614347345248</v>
      </c>
      <c r="L109" s="42">
        <f t="shared" si="88"/>
        <v>0.0780269569207056</v>
      </c>
      <c r="M109" s="42">
        <f t="shared" si="88"/>
        <v>0.0378087713357273</v>
      </c>
      <c r="N109" s="42">
        <f t="shared" si="88"/>
        <v>0.0435278614579979</v>
      </c>
      <c r="O109" s="42">
        <f t="shared" si="88"/>
        <v>0.0539732887953706</v>
      </c>
      <c r="P109" s="42">
        <f t="shared" si="88"/>
        <v>0.044298972206886</v>
      </c>
      <c r="Q109" s="42">
        <f t="shared" si="88"/>
        <v>0.0241506507567367</v>
      </c>
      <c r="R109" s="41">
        <f t="shared" si="88"/>
        <v>0.0393602756367033</v>
      </c>
      <c r="S109" s="42">
        <f t="shared" si="88"/>
        <v>0.0572112316303955</v>
      </c>
      <c r="T109" s="42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</row>
    <row r="110" spans="1:35">
      <c r="A110" s="22"/>
      <c r="B110" s="40" t="s">
        <v>68</v>
      </c>
      <c r="D110" s="41">
        <f t="shared" ref="D110:F110" si="89">D104/D47</f>
        <v>0.336093779665112</v>
      </c>
      <c r="E110" s="41">
        <f t="shared" si="89"/>
        <v>0.244697509424844</v>
      </c>
      <c r="F110" s="41">
        <f t="shared" si="89"/>
        <v>0.164399681287171</v>
      </c>
      <c r="G110" s="23"/>
      <c r="H110" s="42">
        <f t="shared" ref="H110:S110" si="90">H104/H47</f>
        <v>0.51432247507861</v>
      </c>
      <c r="I110" s="42">
        <f t="shared" si="90"/>
        <v>0.311259286086684</v>
      </c>
      <c r="J110" s="42">
        <f t="shared" si="90"/>
        <v>0.239868975033788</v>
      </c>
      <c r="K110" s="42">
        <f t="shared" si="90"/>
        <v>0.377936841972258</v>
      </c>
      <c r="L110" s="42">
        <f t="shared" si="90"/>
        <v>0.319432786053026</v>
      </c>
      <c r="M110" s="42">
        <f t="shared" si="90"/>
        <v>0.228754032926441</v>
      </c>
      <c r="N110" s="42">
        <f t="shared" si="90"/>
        <v>0.209041004045921</v>
      </c>
      <c r="O110" s="42">
        <f t="shared" si="90"/>
        <v>0.248413109353415</v>
      </c>
      <c r="P110" s="42">
        <f t="shared" si="90"/>
        <v>0.191135633419543</v>
      </c>
      <c r="Q110" s="42">
        <f t="shared" si="90"/>
        <v>0.12492345288227</v>
      </c>
      <c r="R110" s="41">
        <f t="shared" si="90"/>
        <v>0.144913703222418</v>
      </c>
      <c r="S110" s="42">
        <f t="shared" si="90"/>
        <v>0.238320487504795</v>
      </c>
      <c r="T110" s="42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</row>
    <row r="112" spans="1:2">
      <c r="A112" s="22"/>
      <c r="B112" s="33" t="s">
        <v>70</v>
      </c>
    </row>
    <row r="113" spans="1:35">
      <c r="A113" s="22"/>
      <c r="B113" s="37" t="s">
        <v>65</v>
      </c>
      <c r="D113" s="38">
        <f t="shared" ref="D113:D116" si="91">SUM(I113,J113,K113,H113)</f>
        <v>485743006</v>
      </c>
      <c r="E113" s="38">
        <f t="shared" ref="E113:E116" si="92">SUM(L113:O113)</f>
        <v>424975298</v>
      </c>
      <c r="F113" s="55">
        <f t="shared" ref="F113:F116" si="93">SUM(P113:S113)</f>
        <v>318714830</v>
      </c>
      <c r="H113" s="56">
        <v>189385301</v>
      </c>
      <c r="I113" s="56">
        <v>120289082</v>
      </c>
      <c r="J113" s="56">
        <v>106836621</v>
      </c>
      <c r="K113" s="56">
        <v>69232002</v>
      </c>
      <c r="L113" s="56">
        <v>104779434</v>
      </c>
      <c r="M113" s="56">
        <v>165956032</v>
      </c>
      <c r="N113" s="56">
        <v>88110052</v>
      </c>
      <c r="O113" s="56">
        <v>66129780</v>
      </c>
      <c r="P113" s="56">
        <v>95793698</v>
      </c>
      <c r="Q113" s="56">
        <v>86538576</v>
      </c>
      <c r="R113" s="55">
        <v>65895934</v>
      </c>
      <c r="S113" s="56">
        <v>70486622</v>
      </c>
      <c r="T113" s="56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</row>
    <row r="114" spans="1:35">
      <c r="A114" s="22"/>
      <c r="B114" s="37" t="s">
        <v>66</v>
      </c>
      <c r="D114" s="38">
        <f t="shared" si="91"/>
        <v>129331793</v>
      </c>
      <c r="E114" s="38">
        <f t="shared" si="92"/>
        <v>154116388</v>
      </c>
      <c r="F114" s="55">
        <f t="shared" si="93"/>
        <v>118156375</v>
      </c>
      <c r="H114" s="56">
        <v>32636414</v>
      </c>
      <c r="I114" s="56">
        <v>35508541</v>
      </c>
      <c r="J114" s="56">
        <v>32553329</v>
      </c>
      <c r="K114" s="56">
        <v>28633509</v>
      </c>
      <c r="L114" s="56">
        <v>37159619</v>
      </c>
      <c r="M114" s="56">
        <v>42564011</v>
      </c>
      <c r="N114" s="56">
        <v>37462068</v>
      </c>
      <c r="O114" s="56">
        <v>36930690</v>
      </c>
      <c r="P114" s="56">
        <v>40436672</v>
      </c>
      <c r="Q114" s="56">
        <v>29548249</v>
      </c>
      <c r="R114" s="55">
        <v>26563707</v>
      </c>
      <c r="S114" s="56">
        <v>21607747</v>
      </c>
      <c r="T114" s="56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</row>
    <row r="115" spans="1:35">
      <c r="A115" s="22"/>
      <c r="B115" s="37" t="s">
        <v>67</v>
      </c>
      <c r="D115" s="38">
        <f t="shared" si="91"/>
        <v>229743049</v>
      </c>
      <c r="E115" s="38">
        <f t="shared" si="92"/>
        <v>139261800</v>
      </c>
      <c r="F115" s="55">
        <f t="shared" si="93"/>
        <v>125782243</v>
      </c>
      <c r="H115" s="56">
        <v>16773042</v>
      </c>
      <c r="I115" s="56">
        <v>123597466</v>
      </c>
      <c r="J115" s="56">
        <v>43450415</v>
      </c>
      <c r="K115" s="56">
        <v>45922126</v>
      </c>
      <c r="L115" s="56">
        <v>43060977</v>
      </c>
      <c r="M115" s="56">
        <v>38314864</v>
      </c>
      <c r="N115" s="56">
        <v>30947814</v>
      </c>
      <c r="O115" s="56">
        <v>26938145</v>
      </c>
      <c r="P115" s="56">
        <v>39959233</v>
      </c>
      <c r="Q115" s="56">
        <v>26847205</v>
      </c>
      <c r="R115" s="55">
        <v>32499558</v>
      </c>
      <c r="S115" s="56">
        <v>26476247</v>
      </c>
      <c r="T115" s="56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</row>
    <row r="116" spans="1:35">
      <c r="A116" s="22"/>
      <c r="B116" s="37" t="s">
        <v>68</v>
      </c>
      <c r="D116" s="38">
        <f t="shared" si="91"/>
        <v>844817848</v>
      </c>
      <c r="E116" s="38">
        <f t="shared" si="92"/>
        <v>718353486</v>
      </c>
      <c r="F116" s="55">
        <f t="shared" si="93"/>
        <v>562653448</v>
      </c>
      <c r="H116" s="56">
        <f t="shared" ref="H116:S116" si="94">H115+H114+H113</f>
        <v>238794757</v>
      </c>
      <c r="I116" s="56">
        <f t="shared" si="94"/>
        <v>279395089</v>
      </c>
      <c r="J116" s="56">
        <f t="shared" si="94"/>
        <v>182840365</v>
      </c>
      <c r="K116" s="56">
        <f t="shared" si="94"/>
        <v>143787637</v>
      </c>
      <c r="L116" s="56">
        <f t="shared" si="94"/>
        <v>185000030</v>
      </c>
      <c r="M116" s="56">
        <f t="shared" si="94"/>
        <v>246834907</v>
      </c>
      <c r="N116" s="56">
        <f t="shared" si="94"/>
        <v>156519934</v>
      </c>
      <c r="O116" s="56">
        <f t="shared" si="94"/>
        <v>129998615</v>
      </c>
      <c r="P116" s="56">
        <f t="shared" si="94"/>
        <v>176189603</v>
      </c>
      <c r="Q116" s="56">
        <f t="shared" si="94"/>
        <v>142934030</v>
      </c>
      <c r="R116" s="55">
        <f t="shared" si="94"/>
        <v>124959199</v>
      </c>
      <c r="S116" s="56">
        <f t="shared" si="94"/>
        <v>118570616</v>
      </c>
      <c r="T116" s="56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</row>
    <row r="117" s="22" customFormat="1" spans="1:74">
      <c r="A117" s="24"/>
      <c r="B117" s="54"/>
      <c r="D117" s="30"/>
      <c r="E117" s="41"/>
      <c r="F117" s="41"/>
      <c r="G117" s="23"/>
      <c r="H117" s="30"/>
      <c r="I117" s="42"/>
      <c r="J117" s="42"/>
      <c r="K117" s="42"/>
      <c r="L117" s="42"/>
      <c r="M117" s="42"/>
      <c r="N117" s="42"/>
      <c r="O117" s="42"/>
      <c r="P117" s="42"/>
      <c r="Q117" s="42"/>
      <c r="R117" s="41"/>
      <c r="S117" s="42"/>
      <c r="T117" s="42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BV117" s="25"/>
    </row>
    <row r="118" spans="1:35">
      <c r="A118" s="22"/>
      <c r="B118" s="43" t="s">
        <v>71</v>
      </c>
      <c r="D118" s="41"/>
      <c r="E118" s="41"/>
      <c r="F118" s="41"/>
      <c r="G118" s="23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1"/>
      <c r="S118" s="42"/>
      <c r="T118" s="42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spans="1:35">
      <c r="A119" s="22"/>
      <c r="B119" s="40" t="s">
        <v>65</v>
      </c>
      <c r="D119" s="41">
        <f t="shared" ref="D119:F119" si="95">D113/D47</f>
        <v>0.183177752587123</v>
      </c>
      <c r="E119" s="41">
        <f t="shared" si="95"/>
        <v>0.134120954227881</v>
      </c>
      <c r="F119" s="41">
        <f t="shared" si="95"/>
        <v>0.0860336376588777</v>
      </c>
      <c r="G119" s="23"/>
      <c r="H119" s="42">
        <f t="shared" ref="H119:S119" si="96">H113/H47</f>
        <v>0.395634280576622</v>
      </c>
      <c r="I119" s="42">
        <f t="shared" si="96"/>
        <v>0.12975851732983</v>
      </c>
      <c r="J119" s="42">
        <f t="shared" si="96"/>
        <v>0.12890344686991</v>
      </c>
      <c r="K119" s="42">
        <f t="shared" si="96"/>
        <v>0.165930070783103</v>
      </c>
      <c r="L119" s="42">
        <f t="shared" si="96"/>
        <v>0.17113239230904</v>
      </c>
      <c r="M119" s="42">
        <f t="shared" si="96"/>
        <v>0.14390561569315</v>
      </c>
      <c r="N119" s="42">
        <f t="shared" si="96"/>
        <v>0.106461976570489</v>
      </c>
      <c r="O119" s="42">
        <f t="shared" si="96"/>
        <v>0.114912805114105</v>
      </c>
      <c r="P119" s="42">
        <f t="shared" si="96"/>
        <v>0.0971480148683115</v>
      </c>
      <c r="Q119" s="42">
        <f t="shared" si="96"/>
        <v>0.0705632875445323</v>
      </c>
      <c r="R119" s="41">
        <f t="shared" si="96"/>
        <v>0.0697499677717271</v>
      </c>
      <c r="S119" s="42">
        <f t="shared" si="96"/>
        <v>0.128781131222249</v>
      </c>
      <c r="T119" s="42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1:35">
      <c r="A120" s="22"/>
      <c r="B120" s="40" t="s">
        <v>66</v>
      </c>
      <c r="D120" s="41">
        <f t="shared" ref="D120:F120" si="97">D114/D47</f>
        <v>0.0487721014758224</v>
      </c>
      <c r="E120" s="41">
        <f t="shared" si="97"/>
        <v>0.0486386788079018</v>
      </c>
      <c r="F120" s="41">
        <f t="shared" si="97"/>
        <v>0.0318950415763097</v>
      </c>
      <c r="G120" s="23"/>
      <c r="H120" s="42">
        <f t="shared" ref="H120:S120" si="98">H114/H47</f>
        <v>0.0681789141253934</v>
      </c>
      <c r="I120" s="42">
        <f t="shared" si="98"/>
        <v>0.0383038556458972</v>
      </c>
      <c r="J120" s="42">
        <f t="shared" si="98"/>
        <v>0.0392771343375807</v>
      </c>
      <c r="K120" s="42">
        <f t="shared" si="98"/>
        <v>0.0686266471846158</v>
      </c>
      <c r="L120" s="42">
        <f t="shared" si="98"/>
        <v>0.0606914377564061</v>
      </c>
      <c r="M120" s="42">
        <f t="shared" si="98"/>
        <v>0.0369085723218848</v>
      </c>
      <c r="N120" s="42">
        <f t="shared" si="98"/>
        <v>0.0452648218355161</v>
      </c>
      <c r="O120" s="42">
        <f t="shared" si="98"/>
        <v>0.0641739498105003</v>
      </c>
      <c r="P120" s="42">
        <f t="shared" si="98"/>
        <v>0.0410083595758151</v>
      </c>
      <c r="Q120" s="42">
        <f t="shared" si="98"/>
        <v>0.0240935509572568</v>
      </c>
      <c r="R120" s="41">
        <f t="shared" si="98"/>
        <v>0.0281173297755762</v>
      </c>
      <c r="S120" s="42">
        <f t="shared" si="98"/>
        <v>0.0394779891966472</v>
      </c>
      <c r="T120" s="42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5">
      <c r="A121" s="22"/>
      <c r="B121" s="40" t="s">
        <v>67</v>
      </c>
      <c r="D121" s="41">
        <f t="shared" ref="D121:F121" si="99">D115/D47</f>
        <v>0.0866380264224191</v>
      </c>
      <c r="E121" s="41">
        <f t="shared" si="99"/>
        <v>0.0439506145213464</v>
      </c>
      <c r="F121" s="41">
        <f t="shared" si="99"/>
        <v>0.0339535625567938</v>
      </c>
      <c r="G121" s="23"/>
      <c r="H121" s="42">
        <f t="shared" ref="H121:S121" si="100">H115/H47</f>
        <v>0.0350396275197274</v>
      </c>
      <c r="I121" s="42">
        <f t="shared" si="100"/>
        <v>0.133327344986174</v>
      </c>
      <c r="J121" s="42">
        <f t="shared" si="100"/>
        <v>0.0524249850753707</v>
      </c>
      <c r="K121" s="42">
        <f t="shared" si="100"/>
        <v>0.110062707961133</v>
      </c>
      <c r="L121" s="42">
        <f t="shared" si="100"/>
        <v>0.0703299085312348</v>
      </c>
      <c r="M121" s="42">
        <f t="shared" si="100"/>
        <v>0.0332240053444959</v>
      </c>
      <c r="N121" s="42">
        <f t="shared" si="100"/>
        <v>0.0373937521791027</v>
      </c>
      <c r="O121" s="42">
        <f t="shared" si="100"/>
        <v>0.046810042412367</v>
      </c>
      <c r="P121" s="42">
        <f t="shared" si="100"/>
        <v>0.0405241706151727</v>
      </c>
      <c r="Q121" s="42">
        <f t="shared" si="100"/>
        <v>0.0218911280234378</v>
      </c>
      <c r="R121" s="41">
        <f t="shared" si="100"/>
        <v>0.0344003489364818</v>
      </c>
      <c r="S121" s="42">
        <f t="shared" si="100"/>
        <v>0.0483728818665714</v>
      </c>
      <c r="T121" s="42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spans="1:35">
      <c r="A122" s="22"/>
      <c r="B122" s="40" t="s">
        <v>68</v>
      </c>
      <c r="D122" s="41">
        <f t="shared" ref="D122:F122" si="101">D116/D47</f>
        <v>0.318587880485365</v>
      </c>
      <c r="E122" s="41">
        <f t="shared" si="101"/>
        <v>0.226710247557129</v>
      </c>
      <c r="F122" s="41">
        <f t="shared" si="101"/>
        <v>0.151882241791981</v>
      </c>
      <c r="G122" s="23"/>
      <c r="H122" s="42">
        <f>H116/H47</f>
        <v>0.498852822221742</v>
      </c>
      <c r="I122" s="42">
        <f t="shared" ref="H122:S122" si="102">I116/I47</f>
        <v>0.301389717961901</v>
      </c>
      <c r="J122" s="42">
        <f t="shared" si="102"/>
        <v>0.220605566282861</v>
      </c>
      <c r="K122" s="42">
        <f t="shared" si="102"/>
        <v>0.344619425928852</v>
      </c>
      <c r="L122" s="42">
        <f t="shared" si="102"/>
        <v>0.302153738596681</v>
      </c>
      <c r="M122" s="42">
        <f t="shared" si="102"/>
        <v>0.214038193359531</v>
      </c>
      <c r="N122" s="42">
        <f t="shared" si="102"/>
        <v>0.189120550585108</v>
      </c>
      <c r="O122" s="42">
        <f t="shared" si="102"/>
        <v>0.225896797336972</v>
      </c>
      <c r="P122" s="42">
        <f t="shared" si="102"/>
        <v>0.178680545059299</v>
      </c>
      <c r="Q122" s="42">
        <f t="shared" si="102"/>
        <v>0.116547966525227</v>
      </c>
      <c r="R122" s="41">
        <f t="shared" si="102"/>
        <v>0.132267646483785</v>
      </c>
      <c r="S122" s="42">
        <f t="shared" si="102"/>
        <v>0.216632002285468</v>
      </c>
      <c r="T122" s="42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1:35">
      <c r="A123" s="22"/>
      <c r="B123" s="54"/>
      <c r="D123" s="27"/>
      <c r="E123" s="27"/>
      <c r="F123" s="27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7"/>
      <c r="S123" s="28"/>
      <c r="T123" s="28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>
      <c r="A124" s="22"/>
      <c r="B124" s="33" t="s">
        <v>72</v>
      </c>
      <c r="D124" s="38">
        <f>SUM(I124,J124,K124,H124)</f>
        <v>2968735</v>
      </c>
      <c r="E124" s="38">
        <f>SUM(L124:O124)</f>
        <v>16385038</v>
      </c>
      <c r="F124" s="55">
        <f>SUM(P124:S124)</f>
        <v>48726818</v>
      </c>
      <c r="H124" s="56">
        <v>1071262</v>
      </c>
      <c r="I124" s="56">
        <v>1070500</v>
      </c>
      <c r="J124" s="56">
        <v>528120</v>
      </c>
      <c r="K124" s="56">
        <v>298853</v>
      </c>
      <c r="L124" s="56">
        <v>14980000</v>
      </c>
      <c r="M124" s="56">
        <v>882000</v>
      </c>
      <c r="N124" s="56">
        <v>254668</v>
      </c>
      <c r="O124" s="56">
        <v>268370</v>
      </c>
      <c r="P124" s="56">
        <v>16269976</v>
      </c>
      <c r="Q124" s="56">
        <v>10600000</v>
      </c>
      <c r="R124" s="55">
        <v>21504500</v>
      </c>
      <c r="S124" s="56">
        <v>352342</v>
      </c>
      <c r="T124" s="56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</row>
    <row r="126" spans="1:35">
      <c r="A126" s="22"/>
      <c r="B126" s="33" t="s">
        <v>73</v>
      </c>
      <c r="D126" s="38">
        <f>SUM(J126,K126,I126,H126)</f>
        <v>-271835982</v>
      </c>
      <c r="E126" s="38">
        <f>SUM(L126:O126)</f>
        <v>-49462929</v>
      </c>
      <c r="F126" s="55">
        <f>SUM(P126:S126)</f>
        <v>225820409.265497</v>
      </c>
      <c r="H126" s="56">
        <v>-130169912</v>
      </c>
      <c r="I126" s="56">
        <v>-79422326</v>
      </c>
      <c r="J126" s="56">
        <v>-1905620</v>
      </c>
      <c r="K126" s="56">
        <v>-60338124</v>
      </c>
      <c r="L126" s="56">
        <v>-37132309</v>
      </c>
      <c r="M126" s="56">
        <v>2883289</v>
      </c>
      <c r="N126" s="56">
        <v>14362336</v>
      </c>
      <c r="O126" s="56">
        <v>-29576245</v>
      </c>
      <c r="P126" s="56">
        <v>47646742</v>
      </c>
      <c r="Q126" s="56">
        <v>91712384.2654967</v>
      </c>
      <c r="R126" s="55">
        <v>91834850</v>
      </c>
      <c r="S126" s="56">
        <v>-5373567</v>
      </c>
      <c r="T126" s="56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</row>
    <row r="127" spans="1:35">
      <c r="A127" s="22"/>
      <c r="B127" s="40" t="s">
        <v>74</v>
      </c>
      <c r="D127" s="41">
        <f>D126/E126-1</f>
        <v>4.49575181849825</v>
      </c>
      <c r="E127" s="41">
        <f>E126/F126-1</f>
        <v>-1.219036574953</v>
      </c>
      <c r="F127" s="41"/>
      <c r="G127" s="23"/>
      <c r="H127" s="42">
        <f t="shared" ref="H127:O127" si="103">H126/L126-1</f>
        <v>2.50557009530433</v>
      </c>
      <c r="I127" s="42">
        <f t="shared" si="103"/>
        <v>-28.5457389113613</v>
      </c>
      <c r="J127" s="42">
        <f t="shared" si="103"/>
        <v>-1.1326817587334</v>
      </c>
      <c r="K127" s="42">
        <f t="shared" si="103"/>
        <v>1.04008737417478</v>
      </c>
      <c r="L127" s="42">
        <f t="shared" si="103"/>
        <v>-1.77932524746393</v>
      </c>
      <c r="M127" s="42">
        <f t="shared" si="103"/>
        <v>-0.96856161768019</v>
      </c>
      <c r="N127" s="42">
        <f t="shared" si="103"/>
        <v>-0.843606909577355</v>
      </c>
      <c r="O127" s="42">
        <f t="shared" si="103"/>
        <v>4.5040246078629</v>
      </c>
      <c r="P127" s="42"/>
      <c r="Q127" s="42"/>
      <c r="R127" s="41"/>
      <c r="S127" s="42"/>
      <c r="T127" s="42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>
      <c r="A128" s="22"/>
      <c r="B128" s="33" t="s">
        <v>75</v>
      </c>
      <c r="D128" s="27">
        <f>D126/D47</f>
        <v>-0.102511623718724</v>
      </c>
      <c r="E128" s="27">
        <f t="shared" ref="D128:F128" si="104">E126/E47</f>
        <v>-0.0156103549255842</v>
      </c>
      <c r="F128" s="27">
        <f t="shared" si="104"/>
        <v>0.060957788712647</v>
      </c>
      <c r="H128" s="28">
        <f t="shared" ref="H128:S128" si="105">H126/H47</f>
        <v>-0.271930710646029</v>
      </c>
      <c r="I128" s="28">
        <f t="shared" si="105"/>
        <v>-0.0856746355803633</v>
      </c>
      <c r="J128" s="28">
        <f t="shared" si="105"/>
        <v>-0.00229922084885329</v>
      </c>
      <c r="K128" s="28">
        <f t="shared" si="105"/>
        <v>-0.14461389093211</v>
      </c>
      <c r="L128" s="28">
        <f t="shared" si="105"/>
        <v>-0.0606468333387686</v>
      </c>
      <c r="M128" s="28">
        <f t="shared" si="105"/>
        <v>0.00250018919930725</v>
      </c>
      <c r="N128" s="28">
        <f t="shared" si="105"/>
        <v>0.0173537825029259</v>
      </c>
      <c r="O128" s="28">
        <f t="shared" si="105"/>
        <v>-0.0513942323366571</v>
      </c>
      <c r="P128" s="28">
        <f t="shared" si="105"/>
        <v>0.0483203644590754</v>
      </c>
      <c r="Q128" s="28">
        <f t="shared" si="105"/>
        <v>0.0747819948218339</v>
      </c>
      <c r="R128" s="27">
        <f t="shared" si="105"/>
        <v>0.0972059646020253</v>
      </c>
      <c r="S128" s="28">
        <f t="shared" si="105"/>
        <v>-0.00981766493163123</v>
      </c>
      <c r="T128" s="28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="22" customFormat="1" spans="1:74">
      <c r="A129" s="24"/>
      <c r="B129" s="54"/>
      <c r="D129" s="30"/>
      <c r="E129" s="41"/>
      <c r="F129" s="41"/>
      <c r="G129" s="23"/>
      <c r="H129" s="30"/>
      <c r="I129" s="42"/>
      <c r="J129" s="42"/>
      <c r="K129" s="42"/>
      <c r="L129" s="42"/>
      <c r="M129" s="42"/>
      <c r="N129" s="42"/>
      <c r="O129" s="42"/>
      <c r="P129" s="42"/>
      <c r="Q129" s="42"/>
      <c r="R129" s="41"/>
      <c r="S129" s="42"/>
      <c r="T129" s="42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BV129" s="25"/>
    </row>
    <row r="130" spans="1:35">
      <c r="A130" s="22"/>
      <c r="B130" s="33" t="s">
        <v>76</v>
      </c>
      <c r="D130" s="38">
        <f>SUM(J130,K130,I130,H130)</f>
        <v>-224176678</v>
      </c>
      <c r="E130" s="38">
        <f>SUM(L130:O130)</f>
        <v>8756257</v>
      </c>
      <c r="F130" s="30">
        <f>SUM(P130:S130)</f>
        <v>273038565.265497</v>
      </c>
      <c r="H130" s="30">
        <f t="shared" ref="H130:S130" si="106">H126+H141</f>
        <v>-122429553</v>
      </c>
      <c r="I130" s="30">
        <f t="shared" si="106"/>
        <v>-69961856</v>
      </c>
      <c r="J130" s="30">
        <f t="shared" si="106"/>
        <v>14360642</v>
      </c>
      <c r="K130" s="30">
        <f t="shared" si="106"/>
        <v>-46145911</v>
      </c>
      <c r="L130" s="30">
        <f t="shared" si="106"/>
        <v>-26241775</v>
      </c>
      <c r="M130" s="30">
        <f t="shared" si="106"/>
        <v>20174665</v>
      </c>
      <c r="N130" s="30">
        <f t="shared" si="106"/>
        <v>31155995</v>
      </c>
      <c r="O130" s="30">
        <f t="shared" si="106"/>
        <v>-16332628</v>
      </c>
      <c r="P130" s="30">
        <f t="shared" si="106"/>
        <v>60185101</v>
      </c>
      <c r="Q130" s="30">
        <f t="shared" si="106"/>
        <v>102207479.265497</v>
      </c>
      <c r="R130" s="30">
        <f t="shared" si="106"/>
        <v>103965314</v>
      </c>
      <c r="S130" s="30">
        <f t="shared" si="106"/>
        <v>6680671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1:35">
      <c r="A131" s="22"/>
      <c r="B131" s="40" t="s">
        <v>74</v>
      </c>
      <c r="D131" s="41">
        <f>D130/E130-1</f>
        <v>-26.6018842297571</v>
      </c>
      <c r="E131" s="41">
        <f>E130/F130-1</f>
        <v>-0.967930328847554</v>
      </c>
      <c r="F131" s="41"/>
      <c r="H131" s="42">
        <f t="shared" ref="H131:O131" si="107">H130/L130-1</f>
        <v>3.66544481080262</v>
      </c>
      <c r="I131" s="42">
        <f t="shared" si="107"/>
        <v>-4.46780756954329</v>
      </c>
      <c r="J131" s="42">
        <f t="shared" si="107"/>
        <v>-0.539072913575702</v>
      </c>
      <c r="K131" s="42">
        <f t="shared" si="107"/>
        <v>1.82538186751085</v>
      </c>
      <c r="L131" s="42">
        <f t="shared" si="107"/>
        <v>-1.43601779450366</v>
      </c>
      <c r="M131" s="42">
        <f t="shared" si="107"/>
        <v>-0.802610678347777</v>
      </c>
      <c r="N131" s="42">
        <f t="shared" si="107"/>
        <v>-0.700323177016519</v>
      </c>
      <c r="O131" s="42">
        <f t="shared" si="107"/>
        <v>-3.4447586178095</v>
      </c>
      <c r="P131" s="42"/>
      <c r="Q131" s="42"/>
      <c r="R131" s="41"/>
      <c r="S131" s="42"/>
      <c r="T131" s="42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>
      <c r="A132" s="22"/>
      <c r="B132" s="33" t="s">
        <v>77</v>
      </c>
      <c r="D132" s="27">
        <f t="shared" ref="D132:F132" si="108">D130/D47</f>
        <v>-0.0845389013351788</v>
      </c>
      <c r="E132" s="27">
        <f t="shared" si="108"/>
        <v>0.0027634489576958</v>
      </c>
      <c r="F132" s="27">
        <f t="shared" si="108"/>
        <v>0.0737038216607353</v>
      </c>
      <c r="H132" s="28">
        <f t="shared" ref="H132:S132" si="109">H130/H47</f>
        <v>-0.25576075791897</v>
      </c>
      <c r="I132" s="28">
        <f t="shared" si="109"/>
        <v>-0.0754694154553703</v>
      </c>
      <c r="J132" s="28">
        <f t="shared" si="109"/>
        <v>0.0173267952106497</v>
      </c>
      <c r="K132" s="28">
        <f t="shared" si="109"/>
        <v>-0.11059905906781</v>
      </c>
      <c r="L132" s="28">
        <f t="shared" si="109"/>
        <v>-0.0428597250695739</v>
      </c>
      <c r="M132" s="28">
        <f t="shared" si="109"/>
        <v>0.0174940769144688</v>
      </c>
      <c r="N132" s="28">
        <f t="shared" si="109"/>
        <v>0.0376452939753147</v>
      </c>
      <c r="O132" s="28">
        <f t="shared" si="109"/>
        <v>-0.0283809820381252</v>
      </c>
      <c r="P132" s="28">
        <f t="shared" si="109"/>
        <v>0.0610359888893613</v>
      </c>
      <c r="Q132" s="28">
        <f t="shared" si="109"/>
        <v>0.0833396628644902</v>
      </c>
      <c r="R132" s="27">
        <f t="shared" si="109"/>
        <v>0.110045899051639</v>
      </c>
      <c r="S132" s="28">
        <f t="shared" si="109"/>
        <v>0.0122057823781607</v>
      </c>
      <c r="T132" s="28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="22" customFormat="1" spans="1:74">
      <c r="A133" s="24"/>
      <c r="B133" s="54"/>
      <c r="D133" s="30"/>
      <c r="E133" s="41"/>
      <c r="F133" s="41"/>
      <c r="G133" s="23"/>
      <c r="H133" s="30"/>
      <c r="I133" s="42"/>
      <c r="J133" s="42"/>
      <c r="K133" s="42"/>
      <c r="L133" s="42"/>
      <c r="M133" s="42"/>
      <c r="N133" s="42"/>
      <c r="O133" s="42"/>
      <c r="P133" s="42"/>
      <c r="Q133" s="42"/>
      <c r="R133" s="41"/>
      <c r="S133" s="42"/>
      <c r="T133" s="42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BV133" s="25"/>
    </row>
    <row r="134" spans="1:35">
      <c r="A134" s="22"/>
      <c r="B134" s="33" t="s">
        <v>78</v>
      </c>
      <c r="D134" s="30"/>
      <c r="E134" s="30"/>
      <c r="F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1:2">
      <c r="A135" s="22"/>
      <c r="B135" s="34" t="s">
        <v>79</v>
      </c>
    </row>
    <row r="136" spans="1:35">
      <c r="A136" s="22"/>
      <c r="B136" s="65" t="s">
        <v>60</v>
      </c>
      <c r="D136" s="38">
        <f t="shared" ref="D136:D139" si="110">SUM(J136,K136,I136,H136)</f>
        <v>1237902</v>
      </c>
      <c r="E136" s="38">
        <f t="shared" ref="E136:E139" si="111">SUM(L136:O136)</f>
        <v>1224796</v>
      </c>
      <c r="F136" s="55">
        <f t="shared" ref="F136:F141" si="112">SUM(P136:S136)</f>
        <v>846833</v>
      </c>
      <c r="G136" s="61"/>
      <c r="H136" s="56">
        <v>335225</v>
      </c>
      <c r="I136" s="56">
        <v>311157</v>
      </c>
      <c r="J136" s="56">
        <v>300533</v>
      </c>
      <c r="K136" s="56">
        <v>290987</v>
      </c>
      <c r="L136" s="56">
        <v>311071</v>
      </c>
      <c r="M136" s="56">
        <v>320653</v>
      </c>
      <c r="N136" s="56">
        <v>307095</v>
      </c>
      <c r="O136" s="56">
        <v>285977</v>
      </c>
      <c r="P136" s="56">
        <v>256904</v>
      </c>
      <c r="Q136" s="56">
        <v>223427</v>
      </c>
      <c r="R136" s="55">
        <v>183165</v>
      </c>
      <c r="S136" s="56">
        <v>183337</v>
      </c>
      <c r="T136" s="56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</row>
    <row r="137" spans="1:35">
      <c r="A137" s="22"/>
      <c r="B137" s="65" t="s">
        <v>65</v>
      </c>
      <c r="D137" s="38">
        <f t="shared" si="110"/>
        <v>9991688</v>
      </c>
      <c r="E137" s="38">
        <f t="shared" si="111"/>
        <v>15433684</v>
      </c>
      <c r="F137" s="55">
        <f t="shared" si="112"/>
        <v>13292632</v>
      </c>
      <c r="G137" s="61"/>
      <c r="H137" s="56">
        <v>1784011</v>
      </c>
      <c r="I137" s="56">
        <v>2374275</v>
      </c>
      <c r="J137" s="56">
        <v>2705325</v>
      </c>
      <c r="K137" s="56">
        <v>3128077</v>
      </c>
      <c r="L137" s="56">
        <v>2684492</v>
      </c>
      <c r="M137" s="56">
        <v>4410641</v>
      </c>
      <c r="N137" s="56">
        <v>4421095</v>
      </c>
      <c r="O137" s="56">
        <v>3917456</v>
      </c>
      <c r="P137" s="56">
        <v>3973140</v>
      </c>
      <c r="Q137" s="56">
        <v>3310173</v>
      </c>
      <c r="R137" s="55">
        <v>2977457</v>
      </c>
      <c r="S137" s="56">
        <v>3031862</v>
      </c>
      <c r="T137" s="56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</row>
    <row r="138" spans="1:35">
      <c r="A138" s="22"/>
      <c r="B138" s="65" t="s">
        <v>66</v>
      </c>
      <c r="D138" s="38">
        <f t="shared" si="110"/>
        <v>21653946</v>
      </c>
      <c r="E138" s="38">
        <f t="shared" si="111"/>
        <v>22361742</v>
      </c>
      <c r="F138" s="55">
        <f t="shared" si="112"/>
        <v>17062024</v>
      </c>
      <c r="G138" s="61"/>
      <c r="H138" s="56">
        <v>2997597</v>
      </c>
      <c r="I138" s="56">
        <v>3550989</v>
      </c>
      <c r="J138" s="56">
        <v>8734735</v>
      </c>
      <c r="K138" s="56">
        <v>6370625</v>
      </c>
      <c r="L138" s="56">
        <v>3182290</v>
      </c>
      <c r="M138" s="56">
        <v>7272800</v>
      </c>
      <c r="N138" s="56">
        <v>6988758</v>
      </c>
      <c r="O138" s="56">
        <v>4917894</v>
      </c>
      <c r="P138" s="56">
        <v>4586137</v>
      </c>
      <c r="Q138" s="56">
        <v>4190424</v>
      </c>
      <c r="R138" s="55">
        <v>4283976</v>
      </c>
      <c r="S138" s="56">
        <v>4001487</v>
      </c>
      <c r="T138" s="56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</row>
    <row r="139" spans="1:35">
      <c r="A139" s="22"/>
      <c r="B139" s="65" t="s">
        <v>67</v>
      </c>
      <c r="D139" s="38">
        <f t="shared" si="110"/>
        <v>14775768</v>
      </c>
      <c r="E139" s="38">
        <f t="shared" si="111"/>
        <v>19198964</v>
      </c>
      <c r="F139" s="55">
        <f t="shared" si="112"/>
        <v>16016667</v>
      </c>
      <c r="G139" s="61"/>
      <c r="H139" s="56">
        <v>2623526</v>
      </c>
      <c r="I139" s="56">
        <v>3224049</v>
      </c>
      <c r="J139" s="56">
        <v>4525669</v>
      </c>
      <c r="K139" s="56">
        <v>4402524</v>
      </c>
      <c r="L139" s="56">
        <v>4712681</v>
      </c>
      <c r="M139" s="56">
        <v>5287282</v>
      </c>
      <c r="N139" s="56">
        <v>5076711</v>
      </c>
      <c r="O139" s="56">
        <v>4122290</v>
      </c>
      <c r="P139" s="56">
        <v>3722178</v>
      </c>
      <c r="Q139" s="56">
        <v>2771071</v>
      </c>
      <c r="R139" s="55">
        <v>4685866</v>
      </c>
      <c r="S139" s="56">
        <v>4837552</v>
      </c>
      <c r="T139" s="56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</row>
    <row r="140" spans="1:35">
      <c r="A140" s="22"/>
      <c r="B140" s="34" t="s">
        <v>80</v>
      </c>
      <c r="D140" s="55"/>
      <c r="E140" s="55"/>
      <c r="F140" s="55">
        <f t="shared" si="112"/>
        <v>0</v>
      </c>
      <c r="H140" s="56"/>
      <c r="I140" s="56"/>
      <c r="J140" s="56"/>
      <c r="K140" s="56"/>
      <c r="L140" s="56"/>
      <c r="M140" s="56"/>
      <c r="N140" s="56"/>
      <c r="O140" s="56"/>
      <c r="P140" s="56">
        <v>0</v>
      </c>
      <c r="Q140" s="56">
        <v>0</v>
      </c>
      <c r="R140" s="55">
        <v>0</v>
      </c>
      <c r="S140" s="56">
        <v>0</v>
      </c>
      <c r="T140" s="56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</row>
    <row r="141" spans="1:35">
      <c r="A141" s="22"/>
      <c r="B141" s="34" t="s">
        <v>81</v>
      </c>
      <c r="D141" s="38">
        <f>SUM(J141,K141,I141,H141)</f>
        <v>47659304</v>
      </c>
      <c r="E141" s="38">
        <f>SUM(L141:O141)</f>
        <v>58219186</v>
      </c>
      <c r="F141" s="30">
        <f t="shared" si="112"/>
        <v>47218156</v>
      </c>
      <c r="H141" s="30">
        <f t="shared" ref="H141:S141" si="113">SUM(H136:H139,H140)</f>
        <v>7740359</v>
      </c>
      <c r="I141" s="30">
        <f t="shared" si="113"/>
        <v>9460470</v>
      </c>
      <c r="J141" s="30">
        <f t="shared" si="113"/>
        <v>16266262</v>
      </c>
      <c r="K141" s="30">
        <f t="shared" si="113"/>
        <v>14192213</v>
      </c>
      <c r="L141" s="30">
        <f t="shared" si="113"/>
        <v>10890534</v>
      </c>
      <c r="M141" s="30">
        <f t="shared" si="113"/>
        <v>17291376</v>
      </c>
      <c r="N141" s="30">
        <f t="shared" si="113"/>
        <v>16793659</v>
      </c>
      <c r="O141" s="30">
        <f t="shared" si="113"/>
        <v>13243617</v>
      </c>
      <c r="P141" s="30">
        <f t="shared" si="113"/>
        <v>12538359</v>
      </c>
      <c r="Q141" s="30">
        <f t="shared" si="113"/>
        <v>10495095</v>
      </c>
      <c r="R141" s="30">
        <f t="shared" si="113"/>
        <v>12130464</v>
      </c>
      <c r="S141" s="30">
        <f t="shared" si="113"/>
        <v>12054238</v>
      </c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="22" customFormat="1" spans="1:74">
      <c r="A142" s="24"/>
      <c r="B142" s="54"/>
      <c r="D142" s="30"/>
      <c r="E142" s="41"/>
      <c r="F142" s="41"/>
      <c r="G142" s="23"/>
      <c r="H142" s="30"/>
      <c r="I142" s="42"/>
      <c r="J142" s="42"/>
      <c r="K142" s="42"/>
      <c r="L142" s="42"/>
      <c r="M142" s="42"/>
      <c r="N142" s="42"/>
      <c r="O142" s="42"/>
      <c r="P142" s="42"/>
      <c r="Q142" s="42"/>
      <c r="R142" s="41"/>
      <c r="S142" s="42"/>
      <c r="T142" s="42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BV142" s="25"/>
    </row>
  </sheetData>
  <pageMargins left="0.708661417322835" right="0.708661417322835" top="0.748031496062992" bottom="0.748031496062992" header="0.31496062992126" footer="0.31496062992126"/>
  <pageSetup paperSize="9" scale="38" fitToHeight="0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showGridLines="0" workbookViewId="0">
      <selection activeCell="A1" sqref="A1"/>
    </sheetView>
  </sheetViews>
  <sheetFormatPr defaultColWidth="5.75" defaultRowHeight="14.5" outlineLevelCol="7"/>
  <cols>
    <col min="1" max="1" width="17.4166666666667" style="3" customWidth="1"/>
    <col min="2" max="3" width="12.75" style="1" customWidth="1"/>
    <col min="4" max="4" width="10.0833333333333" style="1" customWidth="1"/>
    <col min="5" max="5" width="5.75" style="1"/>
    <col min="6" max="6" width="10.5833333333333" style="1" customWidth="1"/>
    <col min="7" max="8" width="5.75" style="4"/>
    <col min="9" max="16384" width="5.75" style="1"/>
  </cols>
  <sheetData>
    <row r="1" spans="1:2">
      <c r="A1" s="5" t="s">
        <v>82</v>
      </c>
      <c r="B1" s="6"/>
    </row>
    <row r="2" spans="1:2">
      <c r="A2" s="7">
        <v>45291</v>
      </c>
      <c r="B2" s="6"/>
    </row>
    <row r="3" spans="1:2">
      <c r="A3" s="5" t="s">
        <v>6</v>
      </c>
      <c r="B3" s="6"/>
    </row>
    <row r="4" spans="1:4">
      <c r="A4" s="5"/>
      <c r="B4" s="6"/>
      <c r="D4" s="8"/>
    </row>
    <row r="5" spans="2:4">
      <c r="B5" s="9" t="s">
        <v>83</v>
      </c>
      <c r="C5" s="9" t="s">
        <v>84</v>
      </c>
      <c r="D5" s="9" t="s">
        <v>82</v>
      </c>
    </row>
    <row r="6" spans="1:4">
      <c r="A6" s="10" t="s">
        <v>85</v>
      </c>
      <c r="B6" s="11"/>
      <c r="C6" s="12"/>
      <c r="D6" s="12"/>
    </row>
    <row r="7" spans="1:4">
      <c r="A7" s="13"/>
      <c r="B7" s="14" t="s">
        <v>86</v>
      </c>
      <c r="C7" s="14" t="s">
        <v>87</v>
      </c>
      <c r="D7" s="15">
        <v>32980</v>
      </c>
    </row>
    <row r="8" spans="1:4">
      <c r="A8" s="13"/>
      <c r="B8" s="14" t="s">
        <v>88</v>
      </c>
      <c r="C8" s="14" t="s">
        <v>87</v>
      </c>
      <c r="D8" s="15">
        <v>18199</v>
      </c>
    </row>
    <row r="9" spans="1:4">
      <c r="A9" s="13"/>
      <c r="B9" s="14" t="s">
        <v>89</v>
      </c>
      <c r="C9" s="14" t="s">
        <v>90</v>
      </c>
      <c r="D9" s="15">
        <v>11799</v>
      </c>
    </row>
    <row r="10" spans="1:4">
      <c r="A10" s="13"/>
      <c r="B10" s="14" t="s">
        <v>89</v>
      </c>
      <c r="C10" s="14" t="s">
        <v>87</v>
      </c>
      <c r="D10" s="15">
        <v>8499</v>
      </c>
    </row>
    <row r="11" s="1" customFormat="1" ht="16.5" spans="1:8">
      <c r="A11" s="16"/>
      <c r="B11" s="17" t="s">
        <v>91</v>
      </c>
      <c r="C11" s="17" t="s">
        <v>87</v>
      </c>
      <c r="D11" s="15">
        <v>6499</v>
      </c>
      <c r="F11" s="18"/>
      <c r="G11" s="4"/>
      <c r="H11" s="4"/>
    </row>
    <row r="12" s="1" customFormat="1" spans="1:8">
      <c r="A12" s="16"/>
      <c r="B12" s="17" t="s">
        <v>92</v>
      </c>
      <c r="C12" s="17" t="s">
        <v>87</v>
      </c>
      <c r="D12" s="15">
        <v>4499</v>
      </c>
      <c r="G12" s="4"/>
      <c r="H12" s="4"/>
    </row>
    <row r="13" s="1" customFormat="1" spans="1:8">
      <c r="A13" s="16"/>
      <c r="B13" s="17"/>
      <c r="C13" s="17"/>
      <c r="D13" s="15"/>
      <c r="G13" s="4"/>
      <c r="H13" s="4"/>
    </row>
    <row r="14" s="1" customFormat="1" spans="1:8">
      <c r="A14" s="19" t="s">
        <v>93</v>
      </c>
      <c r="B14" s="20"/>
      <c r="C14" s="12"/>
      <c r="D14" s="12"/>
      <c r="G14" s="4"/>
      <c r="H14" s="4"/>
    </row>
    <row r="15" s="1" customFormat="1" ht="16.5" spans="1:8">
      <c r="A15" s="16"/>
      <c r="B15" s="17" t="s">
        <v>94</v>
      </c>
      <c r="C15" s="17" t="s">
        <v>95</v>
      </c>
      <c r="D15" s="15">
        <v>4999</v>
      </c>
      <c r="F15" s="18"/>
      <c r="G15" s="4"/>
      <c r="H15" s="4"/>
    </row>
    <row r="16" ht="16.5" spans="1:6">
      <c r="A16" s="13"/>
      <c r="B16" s="14" t="s">
        <v>96</v>
      </c>
      <c r="C16" s="14" t="s">
        <v>95</v>
      </c>
      <c r="D16" s="15">
        <v>4099</v>
      </c>
      <c r="F16" s="18"/>
    </row>
    <row r="17" ht="16.5" spans="1:6">
      <c r="A17" s="13"/>
      <c r="B17" s="14" t="s">
        <v>97</v>
      </c>
      <c r="C17" s="14" t="s">
        <v>95</v>
      </c>
      <c r="D17" s="15">
        <v>3999</v>
      </c>
      <c r="F17" s="18"/>
    </row>
    <row r="18" spans="1:4">
      <c r="A18" s="13"/>
      <c r="B18" s="14" t="s">
        <v>92</v>
      </c>
      <c r="C18" s="14" t="s">
        <v>95</v>
      </c>
      <c r="D18" s="15">
        <v>3999</v>
      </c>
    </row>
    <row r="19" spans="1:4">
      <c r="A19" s="13"/>
      <c r="B19" s="14"/>
      <c r="C19" s="14"/>
      <c r="D19" s="15"/>
    </row>
    <row r="20" spans="1:4">
      <c r="A20" s="10" t="s">
        <v>98</v>
      </c>
      <c r="B20" s="11"/>
      <c r="C20" s="12"/>
      <c r="D20" s="12"/>
    </row>
    <row r="21" spans="1:4">
      <c r="A21" s="5"/>
      <c r="B21" s="14" t="s">
        <v>99</v>
      </c>
      <c r="C21" s="8" t="s">
        <v>87</v>
      </c>
      <c r="D21" s="15">
        <v>9599</v>
      </c>
    </row>
    <row r="22" spans="1:4">
      <c r="A22" s="5"/>
      <c r="B22" s="14" t="s">
        <v>99</v>
      </c>
      <c r="C22" s="8" t="s">
        <v>95</v>
      </c>
      <c r="D22" s="15">
        <v>8999</v>
      </c>
    </row>
    <row r="23" spans="1:4">
      <c r="A23" s="5"/>
      <c r="B23" s="14" t="s">
        <v>100</v>
      </c>
      <c r="C23" s="8" t="s">
        <v>90</v>
      </c>
      <c r="D23" s="15">
        <v>8499</v>
      </c>
    </row>
    <row r="24" spans="1:4">
      <c r="A24" s="5"/>
      <c r="B24" s="14" t="s">
        <v>100</v>
      </c>
      <c r="C24" s="8" t="s">
        <v>87</v>
      </c>
      <c r="D24" s="15">
        <v>7499</v>
      </c>
    </row>
    <row r="25" spans="1:4">
      <c r="A25" s="5"/>
      <c r="B25" s="14" t="s">
        <v>100</v>
      </c>
      <c r="C25" s="8" t="s">
        <v>95</v>
      </c>
      <c r="D25" s="15">
        <v>6499</v>
      </c>
    </row>
    <row r="26" spans="1:4">
      <c r="A26" s="5"/>
      <c r="B26" s="14" t="s">
        <v>101</v>
      </c>
      <c r="C26" s="14" t="s">
        <v>90</v>
      </c>
      <c r="D26" s="15">
        <v>8299</v>
      </c>
    </row>
    <row r="27" spans="1:4">
      <c r="A27" s="5"/>
      <c r="B27" s="14" t="s">
        <v>101</v>
      </c>
      <c r="C27" s="14" t="s">
        <v>87</v>
      </c>
      <c r="D27" s="15">
        <v>5799</v>
      </c>
    </row>
    <row r="28" spans="1:4">
      <c r="A28" s="5"/>
      <c r="B28" s="14" t="s">
        <v>101</v>
      </c>
      <c r="C28" s="14" t="s">
        <v>95</v>
      </c>
      <c r="D28" s="15">
        <v>4999</v>
      </c>
    </row>
    <row r="29" spans="1:4">
      <c r="A29" s="13"/>
      <c r="B29" s="14" t="s">
        <v>102</v>
      </c>
      <c r="C29" s="14" t="s">
        <v>90</v>
      </c>
      <c r="D29" s="15">
        <v>6499</v>
      </c>
    </row>
    <row r="30" spans="1:4">
      <c r="A30" s="13"/>
      <c r="B30" s="14" t="s">
        <v>102</v>
      </c>
      <c r="C30" s="14" t="s">
        <v>87</v>
      </c>
      <c r="D30" s="15">
        <v>5799</v>
      </c>
    </row>
    <row r="31" spans="1:4">
      <c r="A31" s="13"/>
      <c r="B31" s="14" t="s">
        <v>102</v>
      </c>
      <c r="C31" s="14" t="s">
        <v>95</v>
      </c>
      <c r="D31" s="15">
        <v>5399</v>
      </c>
    </row>
    <row r="32" spans="1:4">
      <c r="A32" s="13"/>
      <c r="B32" s="14" t="s">
        <v>103</v>
      </c>
      <c r="C32" s="14" t="s">
        <v>90</v>
      </c>
      <c r="D32" s="15">
        <v>7699</v>
      </c>
    </row>
    <row r="33" spans="1:4">
      <c r="A33" s="13"/>
      <c r="B33" s="14" t="s">
        <v>103</v>
      </c>
      <c r="C33" s="14" t="s">
        <v>87</v>
      </c>
      <c r="D33" s="15">
        <v>5899</v>
      </c>
    </row>
    <row r="34" spans="1:4">
      <c r="A34" s="13"/>
      <c r="B34" s="14" t="s">
        <v>103</v>
      </c>
      <c r="C34" s="14" t="s">
        <v>104</v>
      </c>
      <c r="D34" s="15">
        <v>5299</v>
      </c>
    </row>
    <row r="35" spans="1:4">
      <c r="A35" s="13"/>
      <c r="B35" s="14" t="s">
        <v>105</v>
      </c>
      <c r="C35" s="14" t="s">
        <v>90</v>
      </c>
      <c r="D35" s="15">
        <v>6499</v>
      </c>
    </row>
    <row r="36" spans="1:4">
      <c r="A36" s="13"/>
      <c r="B36" s="14" t="s">
        <v>105</v>
      </c>
      <c r="C36" s="14" t="s">
        <v>87</v>
      </c>
      <c r="D36" s="15">
        <v>5799</v>
      </c>
    </row>
    <row r="37" spans="1:4">
      <c r="A37" s="13"/>
      <c r="B37" s="14" t="s">
        <v>105</v>
      </c>
      <c r="C37" s="14" t="s">
        <v>95</v>
      </c>
      <c r="D37" s="15">
        <v>4899</v>
      </c>
    </row>
    <row r="38" spans="1:4">
      <c r="A38" s="13"/>
      <c r="B38" s="14" t="s">
        <v>106</v>
      </c>
      <c r="C38" s="14" t="s">
        <v>87</v>
      </c>
      <c r="D38" s="15">
        <v>4799</v>
      </c>
    </row>
    <row r="39" spans="1:4">
      <c r="A39" s="13"/>
      <c r="B39" s="14" t="s">
        <v>106</v>
      </c>
      <c r="C39" s="14" t="s">
        <v>95</v>
      </c>
      <c r="D39" s="15">
        <v>3999</v>
      </c>
    </row>
    <row r="40" spans="1:4">
      <c r="A40" s="13"/>
      <c r="B40" s="14" t="s">
        <v>107</v>
      </c>
      <c r="C40" s="14" t="s">
        <v>87</v>
      </c>
      <c r="D40" s="15">
        <v>4699</v>
      </c>
    </row>
    <row r="41" spans="1:4">
      <c r="A41" s="13"/>
      <c r="B41" s="14" t="s">
        <v>107</v>
      </c>
      <c r="C41" s="14" t="s">
        <v>95</v>
      </c>
      <c r="D41" s="15">
        <v>3899</v>
      </c>
    </row>
    <row r="42" spans="1:4">
      <c r="A42" s="13"/>
      <c r="B42" s="14" t="s">
        <v>108</v>
      </c>
      <c r="C42" s="14" t="s">
        <v>87</v>
      </c>
      <c r="D42" s="15">
        <v>4599</v>
      </c>
    </row>
    <row r="43" spans="1:4">
      <c r="A43" s="13"/>
      <c r="B43" s="14" t="s">
        <v>108</v>
      </c>
      <c r="C43" s="14" t="s">
        <v>95</v>
      </c>
      <c r="D43" s="15">
        <v>3999</v>
      </c>
    </row>
    <row r="44" spans="1:4">
      <c r="A44" s="13"/>
      <c r="B44" s="14" t="s">
        <v>109</v>
      </c>
      <c r="C44" s="14" t="s">
        <v>95</v>
      </c>
      <c r="D44" s="15">
        <v>3499</v>
      </c>
    </row>
    <row r="45" spans="2:4">
      <c r="B45" s="14" t="s">
        <v>110</v>
      </c>
      <c r="C45" s="14" t="s">
        <v>95</v>
      </c>
      <c r="D45" s="15">
        <v>3299</v>
      </c>
    </row>
    <row r="46" spans="2:4">
      <c r="B46" s="14" t="s">
        <v>111</v>
      </c>
      <c r="C46" s="14" t="s">
        <v>95</v>
      </c>
      <c r="D46" s="15">
        <v>2799</v>
      </c>
    </row>
    <row r="47" spans="2:4">
      <c r="B47" s="14" t="s">
        <v>112</v>
      </c>
      <c r="C47" s="14" t="s">
        <v>87</v>
      </c>
      <c r="D47" s="15">
        <v>4599</v>
      </c>
    </row>
    <row r="48" s="2" customFormat="1" spans="1:8">
      <c r="A48" s="3"/>
      <c r="B48" s="14" t="s">
        <v>113</v>
      </c>
      <c r="C48" s="14" t="s">
        <v>87</v>
      </c>
      <c r="D48" s="15">
        <v>4499</v>
      </c>
      <c r="G48" s="4"/>
      <c r="H48" s="4"/>
    </row>
    <row r="49" s="2" customFormat="1" spans="1:8">
      <c r="A49" s="3"/>
      <c r="B49" s="14" t="s">
        <v>114</v>
      </c>
      <c r="C49" s="14" t="s">
        <v>95</v>
      </c>
      <c r="D49" s="15">
        <v>3599</v>
      </c>
      <c r="G49" s="4"/>
      <c r="H49" s="4"/>
    </row>
    <row r="51" spans="1:1">
      <c r="A51" s="3" t="s">
        <v>115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Header</vt:lpstr>
      <vt:lpstr>Key Financials</vt:lpstr>
      <vt:lpstr>China MSRP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Kristal</cp:lastModifiedBy>
  <dcterms:created xsi:type="dcterms:W3CDTF">2019-03-18T03:06:00Z</dcterms:created>
  <cp:lastPrinted>2022-03-07T02:02:00Z</cp:lastPrinted>
  <dcterms:modified xsi:type="dcterms:W3CDTF">2024-03-14T09:50:47Z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9C66888B3E174575AD167631C83F5960</vt:lpwstr>
  </property>
</Properties>
</file>